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1\2021년 교통량조사\2021교통량\교통량조사 결과보고\"/>
    </mc:Choice>
  </mc:AlternateContent>
  <bookViews>
    <workbookView xWindow="3930" yWindow="240" windowWidth="12255" windowHeight="10545" activeTab="1"/>
  </bookViews>
  <sheets>
    <sheet name="지방도집계표" sheetId="4" r:id="rId1"/>
    <sheet name="시도집계표" sheetId="2" r:id="rId2"/>
  </sheets>
  <definedNames>
    <definedName name="_xlnm.Print_Area" localSheetId="1">시도집계표!$A$2:$AG$61</definedName>
    <definedName name="_xlnm.Print_Area" localSheetId="0">지방도집계표!$A$2:$AG$22</definedName>
    <definedName name="_xlnm.Print_Titles" localSheetId="1">시도집계표!$2:$3</definedName>
  </definedNames>
  <calcPr calcId="152511"/>
</workbook>
</file>

<file path=xl/calcChain.xml><?xml version="1.0" encoding="utf-8"?>
<calcChain xmlns="http://schemas.openxmlformats.org/spreadsheetml/2006/main">
  <c r="AE7" i="2" l="1"/>
  <c r="AE6" i="2"/>
  <c r="AE11" i="2" l="1"/>
  <c r="AE14" i="2"/>
  <c r="AE17" i="2"/>
  <c r="AE20" i="2"/>
  <c r="AE23" i="2"/>
  <c r="AE26" i="2"/>
  <c r="AE29" i="2"/>
  <c r="AE32" i="2"/>
  <c r="AE35" i="2"/>
  <c r="AE38" i="2"/>
  <c r="AE41" i="2"/>
  <c r="AE44" i="2"/>
  <c r="AE47" i="2"/>
  <c r="AE50" i="2"/>
  <c r="AE53" i="2"/>
  <c r="AE56" i="2"/>
  <c r="AE59" i="2"/>
  <c r="E44" i="2"/>
  <c r="E6" i="2"/>
  <c r="AE7" i="4" l="1"/>
  <c r="AE6" i="4"/>
  <c r="AE5" i="4" l="1"/>
  <c r="AF57" i="2"/>
  <c r="AG57" i="2" s="1"/>
  <c r="AF12" i="2"/>
  <c r="AG12" i="2" s="1"/>
  <c r="AF13" i="2"/>
  <c r="AG13" i="2" s="1"/>
  <c r="AF46" i="2"/>
  <c r="AG46" i="2" s="1"/>
  <c r="AF48" i="2"/>
  <c r="AG48" i="2" s="1"/>
  <c r="AF49" i="2"/>
  <c r="AG49" i="2" s="1"/>
  <c r="AF51" i="2"/>
  <c r="AG51" i="2" s="1"/>
  <c r="AF52" i="2"/>
  <c r="AG52" i="2" s="1"/>
  <c r="AF54" i="2"/>
  <c r="AG54" i="2" s="1"/>
  <c r="AF55" i="2"/>
  <c r="AG55" i="2" s="1"/>
  <c r="AF58" i="2"/>
  <c r="AG58" i="2" s="1"/>
  <c r="AF60" i="2"/>
  <c r="AG60" i="2" s="1"/>
  <c r="AF61" i="2"/>
  <c r="AG61" i="2" s="1"/>
  <c r="AF22" i="2" l="1"/>
  <c r="AG22" i="2" s="1"/>
  <c r="AF21" i="2"/>
  <c r="AG21" i="2" s="1"/>
  <c r="D24" i="2" l="1"/>
  <c r="D25" i="2"/>
  <c r="V17" i="2"/>
  <c r="AD5" i="4"/>
  <c r="D9" i="2" l="1"/>
  <c r="D10" i="2"/>
  <c r="D12" i="2"/>
  <c r="D13" i="2"/>
  <c r="D60" i="2"/>
  <c r="D61" i="2"/>
  <c r="AF50" i="2"/>
  <c r="AG50" i="2" s="1"/>
  <c r="E14" i="2"/>
  <c r="F14" i="2"/>
  <c r="G14" i="2"/>
  <c r="H14" i="2"/>
  <c r="E17" i="2"/>
  <c r="F17" i="2"/>
  <c r="G17" i="2"/>
  <c r="H17" i="2"/>
  <c r="E20" i="2"/>
  <c r="F20" i="2"/>
  <c r="G20" i="2"/>
  <c r="H20" i="2"/>
  <c r="E23" i="2"/>
  <c r="F23" i="2"/>
  <c r="G23" i="2"/>
  <c r="H23" i="2"/>
  <c r="AF11" i="2" l="1"/>
  <c r="AG11" i="2" s="1"/>
  <c r="AF47" i="2"/>
  <c r="AG47" i="2" s="1"/>
  <c r="AF59" i="2"/>
  <c r="AG59" i="2" s="1"/>
  <c r="AF56" i="2"/>
  <c r="AG56" i="2" s="1"/>
  <c r="AF53" i="2"/>
  <c r="AG53" i="2" s="1"/>
  <c r="AF20" i="2"/>
  <c r="AG20" i="2" s="1"/>
  <c r="AF9" i="4"/>
  <c r="AF10" i="4"/>
  <c r="AF12" i="4"/>
  <c r="AF13" i="4"/>
  <c r="AF15" i="4"/>
  <c r="AF16" i="4"/>
  <c r="AF18" i="4"/>
  <c r="AF19" i="4"/>
  <c r="AF21" i="4"/>
  <c r="AF22" i="4"/>
  <c r="AF15" i="2"/>
  <c r="AG15" i="2" s="1"/>
  <c r="AF16" i="2"/>
  <c r="AG16" i="2" s="1"/>
  <c r="AF18" i="2"/>
  <c r="AG18" i="2" s="1"/>
  <c r="AF19" i="2"/>
  <c r="AG19" i="2" s="1"/>
  <c r="AF24" i="2"/>
  <c r="AG24" i="2" s="1"/>
  <c r="AF25" i="2"/>
  <c r="AG25" i="2" s="1"/>
  <c r="AF27" i="2"/>
  <c r="AG27" i="2" s="1"/>
  <c r="AF28" i="2"/>
  <c r="AG28" i="2" s="1"/>
  <c r="AF30" i="2"/>
  <c r="AG30" i="2" s="1"/>
  <c r="AF31" i="2"/>
  <c r="AG31" i="2" s="1"/>
  <c r="AF33" i="2"/>
  <c r="AG33" i="2" s="1"/>
  <c r="AF34" i="2"/>
  <c r="AG34" i="2" s="1"/>
  <c r="AF36" i="2"/>
  <c r="AG36" i="2" s="1"/>
  <c r="AF37" i="2"/>
  <c r="AG37" i="2" s="1"/>
  <c r="AF39" i="2"/>
  <c r="AG39" i="2" s="1"/>
  <c r="AF40" i="2"/>
  <c r="AG40" i="2" s="1"/>
  <c r="AF42" i="2"/>
  <c r="AG42" i="2" s="1"/>
  <c r="AF43" i="2"/>
  <c r="AG43" i="2" s="1"/>
  <c r="AF45" i="2"/>
  <c r="AG45" i="2" s="1"/>
  <c r="AF23" i="2" l="1"/>
  <c r="AG23" i="2" s="1"/>
  <c r="AE11" i="4"/>
  <c r="AE20" i="4"/>
  <c r="AE17" i="4"/>
  <c r="AE14" i="4"/>
  <c r="AE8" i="4"/>
  <c r="AF17" i="2" l="1"/>
  <c r="AG17" i="2" s="1"/>
  <c r="AF32" i="2"/>
  <c r="AG32" i="2" s="1"/>
  <c r="AF44" i="2"/>
  <c r="AG44" i="2" s="1"/>
  <c r="AF35" i="2"/>
  <c r="AG35" i="2" s="1"/>
  <c r="AF14" i="2"/>
  <c r="AG14" i="2" s="1"/>
  <c r="AF29" i="2"/>
  <c r="AG29" i="2" s="1"/>
  <c r="AF41" i="2"/>
  <c r="AG41" i="2" s="1"/>
  <c r="AF26" i="2"/>
  <c r="AG26" i="2" s="1"/>
  <c r="AF38" i="2"/>
  <c r="AG38" i="2" s="1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E7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D15" i="2"/>
  <c r="D16" i="2"/>
  <c r="D18" i="2"/>
  <c r="D19" i="2"/>
  <c r="D21" i="2"/>
  <c r="D22" i="2"/>
  <c r="D27" i="2"/>
  <c r="D28" i="2"/>
  <c r="D30" i="2"/>
  <c r="D31" i="2"/>
  <c r="D33" i="2"/>
  <c r="D34" i="2"/>
  <c r="D36" i="2"/>
  <c r="D37" i="2"/>
  <c r="D39" i="2"/>
  <c r="D40" i="2"/>
  <c r="D42" i="2"/>
  <c r="D43" i="2"/>
  <c r="D45" i="2"/>
  <c r="D46" i="2"/>
  <c r="D48" i="2"/>
  <c r="D49" i="2"/>
  <c r="D51" i="2"/>
  <c r="D52" i="2"/>
  <c r="D54" i="2"/>
  <c r="D55" i="2"/>
  <c r="D57" i="2"/>
  <c r="D5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E8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E11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W17" i="2"/>
  <c r="X17" i="2"/>
  <c r="Y17" i="2"/>
  <c r="Z17" i="2"/>
  <c r="AA17" i="2"/>
  <c r="AB17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E26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E29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E32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E35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E38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E47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E50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E53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E56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E59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E41" i="2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F7" i="4"/>
  <c r="AF6" i="4"/>
  <c r="AF17" i="4"/>
  <c r="AF20" i="4"/>
  <c r="D22" i="4"/>
  <c r="D21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E20" i="4"/>
  <c r="D19" i="4"/>
  <c r="D18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E17" i="4"/>
  <c r="AF14" i="4"/>
  <c r="D16" i="4"/>
  <c r="D15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E14" i="4"/>
  <c r="D12" i="4"/>
  <c r="D13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E11" i="4"/>
  <c r="N5" i="2" l="1"/>
  <c r="F5" i="2"/>
  <c r="U5" i="2"/>
  <c r="T5" i="2"/>
  <c r="S5" i="2"/>
  <c r="D11" i="2"/>
  <c r="AB5" i="2"/>
  <c r="Z5" i="2"/>
  <c r="X5" i="2"/>
  <c r="V5" i="2"/>
  <c r="L5" i="2"/>
  <c r="D8" i="2"/>
  <c r="P5" i="2"/>
  <c r="Y5" i="2"/>
  <c r="W5" i="2"/>
  <c r="Q5" i="2"/>
  <c r="O5" i="2"/>
  <c r="G5" i="2"/>
  <c r="M5" i="2"/>
  <c r="J5" i="2"/>
  <c r="I5" i="2"/>
  <c r="R5" i="2"/>
  <c r="D20" i="4"/>
  <c r="AF5" i="4"/>
  <c r="AG5" i="4" s="1"/>
  <c r="D17" i="2"/>
  <c r="H5" i="2"/>
  <c r="AA5" i="2"/>
  <c r="D17" i="4"/>
  <c r="D14" i="4"/>
  <c r="K5" i="2"/>
  <c r="D7" i="2"/>
  <c r="D11" i="4"/>
  <c r="D44" i="2"/>
  <c r="D50" i="2"/>
  <c r="D38" i="2"/>
  <c r="D26" i="2"/>
  <c r="D20" i="2"/>
  <c r="D41" i="2"/>
  <c r="D59" i="2"/>
  <c r="D56" i="2"/>
  <c r="D53" i="2"/>
  <c r="D47" i="2"/>
  <c r="D35" i="2"/>
  <c r="D32" i="2"/>
  <c r="D29" i="2"/>
  <c r="D23" i="2"/>
  <c r="D14" i="2"/>
  <c r="D6" i="2"/>
  <c r="E5" i="2"/>
  <c r="D10" i="4"/>
  <c r="D7" i="4" s="1"/>
  <c r="D9" i="4"/>
  <c r="D6" i="4" s="1"/>
  <c r="F8" i="4"/>
  <c r="F5" i="4" s="1"/>
  <c r="G8" i="4"/>
  <c r="G5" i="4" s="1"/>
  <c r="H8" i="4"/>
  <c r="H5" i="4" s="1"/>
  <c r="I8" i="4"/>
  <c r="I5" i="4" s="1"/>
  <c r="J8" i="4"/>
  <c r="J5" i="4" s="1"/>
  <c r="K8" i="4"/>
  <c r="K5" i="4" s="1"/>
  <c r="L8" i="4"/>
  <c r="L5" i="4" s="1"/>
  <c r="M8" i="4"/>
  <c r="M5" i="4" s="1"/>
  <c r="N8" i="4"/>
  <c r="N5" i="4" s="1"/>
  <c r="O8" i="4"/>
  <c r="O5" i="4" s="1"/>
  <c r="P8" i="4"/>
  <c r="P5" i="4" s="1"/>
  <c r="Q8" i="4"/>
  <c r="Q5" i="4" s="1"/>
  <c r="R8" i="4"/>
  <c r="R5" i="4" s="1"/>
  <c r="S8" i="4"/>
  <c r="S5" i="4" s="1"/>
  <c r="T8" i="4"/>
  <c r="T5" i="4" s="1"/>
  <c r="U8" i="4"/>
  <c r="U5" i="4" s="1"/>
  <c r="V8" i="4"/>
  <c r="V5" i="4" s="1"/>
  <c r="W8" i="4"/>
  <c r="W5" i="4" s="1"/>
  <c r="X8" i="4"/>
  <c r="X5" i="4" s="1"/>
  <c r="Y8" i="4"/>
  <c r="Y5" i="4" s="1"/>
  <c r="Z8" i="4"/>
  <c r="Z5" i="4" s="1"/>
  <c r="AA8" i="4"/>
  <c r="AA5" i="4" s="1"/>
  <c r="AB8" i="4"/>
  <c r="AB5" i="4" s="1"/>
  <c r="E8" i="4"/>
  <c r="E5" i="4" s="1"/>
  <c r="AG14" i="4"/>
  <c r="AG17" i="4"/>
  <c r="AG20" i="4"/>
  <c r="AF8" i="4" l="1"/>
  <c r="AG8" i="4" s="1"/>
  <c r="AF11" i="4"/>
  <c r="AG11" i="4" s="1"/>
  <c r="D8" i="4"/>
  <c r="D5" i="4" s="1"/>
  <c r="D5" i="2"/>
  <c r="AE8" i="2"/>
  <c r="AF8" i="2" s="1"/>
  <c r="AG8" i="2" s="1"/>
  <c r="AF10" i="2"/>
  <c r="AG10" i="2" s="1"/>
  <c r="AF7" i="2"/>
  <c r="AG7" i="2" s="1"/>
  <c r="AF9" i="2"/>
  <c r="AG9" i="2" s="1"/>
  <c r="AE5" i="2" l="1"/>
  <c r="AF5" i="2" s="1"/>
  <c r="AG5" i="2" s="1"/>
  <c r="AF6" i="2"/>
  <c r="AG6" i="2" s="1"/>
</calcChain>
</file>

<file path=xl/sharedStrings.xml><?xml version="1.0" encoding="utf-8"?>
<sst xmlns="http://schemas.openxmlformats.org/spreadsheetml/2006/main" count="291" uniqueCount="95">
  <si>
    <t>시간</t>
    <phoneticPr fontId="2" type="noConversion"/>
  </si>
  <si>
    <t>1호</t>
    <phoneticPr fontId="2" type="noConversion"/>
  </si>
  <si>
    <t>2호</t>
    <phoneticPr fontId="2" type="noConversion"/>
  </si>
  <si>
    <t>4호</t>
    <phoneticPr fontId="2" type="noConversion"/>
  </si>
  <si>
    <t>5호</t>
    <phoneticPr fontId="2" type="noConversion"/>
  </si>
  <si>
    <t>7호</t>
    <phoneticPr fontId="2" type="noConversion"/>
  </si>
  <si>
    <t>8호</t>
    <phoneticPr fontId="2" type="noConversion"/>
  </si>
  <si>
    <t>10호</t>
    <phoneticPr fontId="2" type="noConversion"/>
  </si>
  <si>
    <t>11호</t>
    <phoneticPr fontId="2" type="noConversion"/>
  </si>
  <si>
    <t>12호</t>
  </si>
  <si>
    <t>15호</t>
  </si>
  <si>
    <t>16호</t>
  </si>
  <si>
    <t>17호</t>
  </si>
  <si>
    <t>18호</t>
  </si>
  <si>
    <t>노선별</t>
    <phoneticPr fontId="2" type="noConversion"/>
  </si>
  <si>
    <t>노선별</t>
    <phoneticPr fontId="2" type="noConversion"/>
  </si>
  <si>
    <t>계</t>
    <phoneticPr fontId="2" type="noConversion"/>
  </si>
  <si>
    <t>1종
(승용)</t>
    <phoneticPr fontId="2" type="noConversion"/>
  </si>
  <si>
    <t>2종
(버스)</t>
    <phoneticPr fontId="2" type="noConversion"/>
  </si>
  <si>
    <t>5종
(중형트럭)</t>
    <phoneticPr fontId="2" type="noConversion"/>
  </si>
  <si>
    <t>6종
(중형트럭)</t>
  </si>
  <si>
    <t>7종
(중형트럭)</t>
  </si>
  <si>
    <t>8종
(대형트럭)</t>
    <phoneticPr fontId="2" type="noConversion"/>
  </si>
  <si>
    <t>9종
(대형트럭)</t>
  </si>
  <si>
    <t>10종
(대형트럭)</t>
  </si>
  <si>
    <t>11종
(대형트럭)</t>
  </si>
  <si>
    <t>12종
(대형트럭)</t>
  </si>
  <si>
    <t>소계</t>
    <phoneticPr fontId="2" type="noConversion"/>
  </si>
  <si>
    <t>합계</t>
    <phoneticPr fontId="2" type="noConversion"/>
  </si>
  <si>
    <t>증감율</t>
    <phoneticPr fontId="2" type="noConversion"/>
  </si>
  <si>
    <t>증감</t>
    <phoneticPr fontId="2" type="noConversion"/>
  </si>
  <si>
    <t>주간</t>
    <phoneticPr fontId="2" type="noConversion"/>
  </si>
  <si>
    <t>야간</t>
    <phoneticPr fontId="2" type="noConversion"/>
  </si>
  <si>
    <t>시간</t>
    <phoneticPr fontId="2" type="noConversion"/>
  </si>
  <si>
    <t>주간
(07~19)</t>
    <phoneticPr fontId="2" type="noConversion"/>
  </si>
  <si>
    <t>야간
(19~07)</t>
    <phoneticPr fontId="2" type="noConversion"/>
  </si>
  <si>
    <t>`</t>
    <phoneticPr fontId="2" type="noConversion"/>
  </si>
  <si>
    <t>08~11</t>
    <phoneticPr fontId="2" type="noConversion"/>
  </si>
  <si>
    <t>15~18</t>
    <phoneticPr fontId="2" type="noConversion"/>
  </si>
  <si>
    <t>상행</t>
    <phoneticPr fontId="2" type="noConversion"/>
  </si>
  <si>
    <t>하행</t>
    <phoneticPr fontId="2" type="noConversion"/>
  </si>
  <si>
    <t xml:space="preserve">하행 </t>
    <phoneticPr fontId="2" type="noConversion"/>
  </si>
  <si>
    <t>주간
07~19</t>
    <phoneticPr fontId="2" type="noConversion"/>
  </si>
  <si>
    <t>야간
19~07</t>
    <phoneticPr fontId="2" type="noConversion"/>
  </si>
  <si>
    <t>합계
(5지점)</t>
    <phoneticPr fontId="2" type="noConversion"/>
  </si>
  <si>
    <t>24시간 총조사결과</t>
    <phoneticPr fontId="2" type="noConversion"/>
  </si>
  <si>
    <t>소계</t>
    <phoneticPr fontId="2" type="noConversion"/>
  </si>
  <si>
    <t>08~11</t>
    <phoneticPr fontId="2" type="noConversion"/>
  </si>
  <si>
    <t>주간
07~19</t>
    <phoneticPr fontId="2" type="noConversion"/>
  </si>
  <si>
    <t>15~18</t>
    <phoneticPr fontId="2" type="noConversion"/>
  </si>
  <si>
    <t>야간
19~07</t>
    <phoneticPr fontId="2" type="noConversion"/>
  </si>
  <si>
    <t>14호</t>
    <phoneticPr fontId="2" type="noConversion"/>
  </si>
  <si>
    <t>21호</t>
    <phoneticPr fontId="2" type="noConversion"/>
  </si>
  <si>
    <t>20호</t>
    <phoneticPr fontId="2" type="noConversion"/>
  </si>
  <si>
    <t>6호</t>
    <phoneticPr fontId="2" type="noConversion"/>
  </si>
  <si>
    <t>22호</t>
    <phoneticPr fontId="2" type="noConversion"/>
  </si>
  <si>
    <t>야간
19~07</t>
    <phoneticPr fontId="2" type="noConversion"/>
  </si>
  <si>
    <t>야간
(19~07)</t>
    <phoneticPr fontId="2" type="noConversion"/>
  </si>
  <si>
    <t>주간
(07~19)</t>
    <phoneticPr fontId="2" type="noConversion"/>
  </si>
  <si>
    <t>36-02-17
(호령-신흥)
개도주조장 앞</t>
    <phoneticPr fontId="2" type="noConversion"/>
  </si>
  <si>
    <t>36-02-14
(용주-소호)
용주마을 입구</t>
    <phoneticPr fontId="2" type="noConversion"/>
  </si>
  <si>
    <t>36-02-15
(세포-서촌)
산전교회 인근</t>
    <phoneticPr fontId="2" type="noConversion"/>
  </si>
  <si>
    <t>863-01
(일반77&lt;=&gt;서촌)
이목마을승강장</t>
    <phoneticPr fontId="2" type="noConversion"/>
  </si>
  <si>
    <t>863-04
(소라&lt;=&gt;서촌)
대옥마을승강장</t>
    <phoneticPr fontId="2" type="noConversion"/>
  </si>
  <si>
    <t>합 계
(18지점)</t>
    <phoneticPr fontId="2" type="noConversion"/>
  </si>
  <si>
    <t>3종
(소형트럭)</t>
    <phoneticPr fontId="2" type="noConversion"/>
  </si>
  <si>
    <t>22-01
(나진&lt;=&gt;여수)
화련승강장 앞</t>
    <phoneticPr fontId="2" type="noConversion"/>
  </si>
  <si>
    <t>4종
(소형트럭)</t>
    <phoneticPr fontId="2" type="noConversion"/>
  </si>
  <si>
    <t>22-03
(장수&lt;=&gt;여수)
원포교차로 앞</t>
    <phoneticPr fontId="2" type="noConversion"/>
  </si>
  <si>
    <t>22-02
(소라&lt;=&gt;율촌)
소라면사무소 앞</t>
    <phoneticPr fontId="2" type="noConversion"/>
  </si>
  <si>
    <t>36-02-01
(임포-죽포)
영농조합법인 앞</t>
    <phoneticPr fontId="2" type="noConversion"/>
  </si>
  <si>
    <t>36-02-02
(신기⇔대율)
부영슈퍼 앞</t>
    <phoneticPr fontId="2" type="noConversion"/>
  </si>
  <si>
    <t>36-02-03
(진두-하동)
나폴리팬션 앞</t>
    <phoneticPr fontId="2" type="noConversion"/>
  </si>
  <si>
    <t>36-02-04
(송시-도실)
돌산마트 앞</t>
    <phoneticPr fontId="2" type="noConversion"/>
  </si>
  <si>
    <t xml:space="preserve">36-02-05
(둔전-굴전)
해오름팬션 앞 </t>
    <phoneticPr fontId="2" type="noConversion"/>
  </si>
  <si>
    <t xml:space="preserve">36-02-06
(풍류-내기)
유로조경 앞
</t>
    <phoneticPr fontId="2" type="noConversion"/>
  </si>
  <si>
    <t>36-02-07
(달천-대포)
방앗간가든 앞</t>
    <phoneticPr fontId="2" type="noConversion"/>
  </si>
  <si>
    <t>36-02-08
(덕양-연화)
가나건축자재 앞</t>
    <phoneticPr fontId="2" type="noConversion"/>
  </si>
  <si>
    <t xml:space="preserve">36-02-09
(달천-신흥)
</t>
    <phoneticPr fontId="2" type="noConversion"/>
  </si>
  <si>
    <t>36-02-10
(신풍-애양)
구암리사무소 앞</t>
    <phoneticPr fontId="2" type="noConversion"/>
  </si>
  <si>
    <t>36-02-11
(조화-연화)
하나라마트 앞</t>
    <phoneticPr fontId="2" type="noConversion"/>
  </si>
  <si>
    <t>36-02-12
(상봉-여흥)
월산리사무소 앞</t>
    <phoneticPr fontId="2" type="noConversion"/>
  </si>
  <si>
    <t>36-02-13
(나진-창무)
화양중 앞</t>
    <phoneticPr fontId="2" type="noConversion"/>
  </si>
  <si>
    <t>36-02-16
(우학-송고)
우실경로당 앞</t>
    <phoneticPr fontId="2" type="noConversion"/>
  </si>
  <si>
    <t>36-02-18
(거문-죽촌)
삼호교횟집 앞</t>
    <phoneticPr fontId="2" type="noConversion"/>
  </si>
  <si>
    <t xml:space="preserve"> </t>
    <phoneticPr fontId="2" type="noConversion"/>
  </si>
  <si>
    <t>변경</t>
    <phoneticPr fontId="2" type="noConversion"/>
  </si>
  <si>
    <t>신규</t>
    <phoneticPr fontId="2" type="noConversion"/>
  </si>
  <si>
    <t>2020년</t>
    <phoneticPr fontId="2" type="noConversion"/>
  </si>
  <si>
    <t>2021년도 도로 교통량 조사 결과 집계표(지방도 및 국가지원지방도)</t>
    <phoneticPr fontId="2" type="noConversion"/>
  </si>
  <si>
    <t>2021년 교통량 조사결과 (차종별 6시간)</t>
    <phoneticPr fontId="2" type="noConversion"/>
  </si>
  <si>
    <t>2021년도 도로 교통량 조사 결과 집계표(지방도 및 국가지원지방도)</t>
    <phoneticPr fontId="2" type="noConversion"/>
  </si>
  <si>
    <t>2021년 교통량 조사결과 (차종별 6시간)</t>
    <phoneticPr fontId="2" type="noConversion"/>
  </si>
  <si>
    <t>2021년</t>
    <phoneticPr fontId="2" type="noConversion"/>
  </si>
  <si>
    <t>2021년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</si>
</sst>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6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175">
    <xf numFmtId="0" fontId="0" fillId="0" borderId="0" xfId="0">
      <alignment vertical="center"/>
    </xf>
    <xf numFmtId="0" fontId="4" fillId="0" borderId="0" xfId="0" applyFont="1">
      <alignment vertical="center"/>
    </xf>
    <xf numFmtId="9" fontId="4" fillId="0" borderId="0" xfId="1" applyFont="1">
      <alignment vertical="center"/>
    </xf>
    <xf numFmtId="0" fontId="4" fillId="0" borderId="0" xfId="0" applyFont="1" applyFill="1">
      <alignment vertical="center"/>
    </xf>
    <xf numFmtId="41" fontId="4" fillId="3" borderId="1" xfId="2" applyFont="1" applyFill="1" applyBorder="1" applyAlignment="1">
      <alignment vertical="center" shrinkToFit="1"/>
    </xf>
    <xf numFmtId="41" fontId="4" fillId="3" borderId="11" xfId="2" applyFont="1" applyFill="1" applyBorder="1" applyAlignment="1">
      <alignment vertical="center" shrinkToFit="1"/>
    </xf>
    <xf numFmtId="41" fontId="4" fillId="2" borderId="1" xfId="2" applyFont="1" applyFill="1" applyBorder="1" applyAlignment="1">
      <alignment vertical="center" shrinkToFit="1"/>
    </xf>
    <xf numFmtId="0" fontId="4" fillId="0" borderId="0" xfId="0" applyFont="1" applyAlignment="1">
      <alignment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1" fontId="4" fillId="2" borderId="1" xfId="2" applyFont="1" applyFill="1" applyBorder="1" applyAlignment="1">
      <alignment vertical="center"/>
    </xf>
    <xf numFmtId="41" fontId="4" fillId="2" borderId="11" xfId="2" applyFont="1" applyFill="1" applyBorder="1" applyAlignment="1">
      <alignment vertical="center" shrinkToFit="1"/>
    </xf>
    <xf numFmtId="41" fontId="4" fillId="2" borderId="14" xfId="2" applyFont="1" applyFill="1" applyBorder="1" applyAlignment="1">
      <alignment horizontal="center" vertical="center" wrapText="1"/>
    </xf>
    <xf numFmtId="41" fontId="4" fillId="2" borderId="1" xfId="2" applyFont="1" applyFill="1" applyBorder="1" applyAlignment="1">
      <alignment horizontal="right" vertical="center"/>
    </xf>
    <xf numFmtId="41" fontId="4" fillId="2" borderId="1" xfId="0" applyNumberFormat="1" applyFont="1" applyFill="1" applyBorder="1">
      <alignment vertical="center"/>
    </xf>
    <xf numFmtId="9" fontId="4" fillId="2" borderId="4" xfId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41" fontId="4" fillId="2" borderId="1" xfId="2" applyFont="1" applyFill="1" applyBorder="1">
      <alignment vertical="center"/>
    </xf>
    <xf numFmtId="41" fontId="4" fillId="2" borderId="1" xfId="2" applyFont="1" applyFill="1" applyBorder="1" applyAlignment="1">
      <alignment horizontal="right" vertical="center" shrinkToFit="1"/>
    </xf>
    <xf numFmtId="41" fontId="4" fillId="2" borderId="11" xfId="2" applyFont="1" applyFill="1" applyBorder="1" applyAlignment="1">
      <alignment horizontal="right" vertical="center" shrinkToFit="1"/>
    </xf>
    <xf numFmtId="0" fontId="4" fillId="2" borderId="6" xfId="0" applyFont="1" applyFill="1" applyBorder="1" applyAlignment="1">
      <alignment horizontal="center" vertical="center" wrapText="1"/>
    </xf>
    <xf numFmtId="41" fontId="4" fillId="2" borderId="6" xfId="2" applyFont="1" applyFill="1" applyBorder="1" applyAlignment="1">
      <alignment vertical="center" shrinkToFit="1"/>
    </xf>
    <xf numFmtId="41" fontId="4" fillId="2" borderId="6" xfId="2" applyFont="1" applyFill="1" applyBorder="1" applyAlignment="1">
      <alignment horizontal="right" vertical="center" shrinkToFit="1"/>
    </xf>
    <xf numFmtId="41" fontId="4" fillId="2" borderId="12" xfId="2" applyFont="1" applyFill="1" applyBorder="1" applyAlignment="1">
      <alignment horizontal="right" vertical="center" shrinkToFit="1"/>
    </xf>
    <xf numFmtId="41" fontId="4" fillId="2" borderId="10" xfId="2" applyFont="1" applyFill="1" applyBorder="1" applyAlignment="1">
      <alignment horizontal="center" vertical="center" wrapText="1"/>
    </xf>
    <xf numFmtId="41" fontId="4" fillId="2" borderId="6" xfId="2" applyFont="1" applyFill="1" applyBorder="1" applyAlignment="1">
      <alignment horizontal="right" vertical="center"/>
    </xf>
    <xf numFmtId="41" fontId="4" fillId="2" borderId="6" xfId="0" applyNumberFormat="1" applyFont="1" applyFill="1" applyBorder="1">
      <alignment vertical="center"/>
    </xf>
    <xf numFmtId="9" fontId="4" fillId="2" borderId="7" xfId="1" applyFont="1" applyFill="1" applyBorder="1" applyAlignment="1">
      <alignment horizontal="right" vertical="center" wrapText="1"/>
    </xf>
    <xf numFmtId="0" fontId="4" fillId="3" borderId="15" xfId="0" applyFont="1" applyFill="1" applyBorder="1" applyAlignment="1">
      <alignment horizontal="center" vertical="center" wrapText="1"/>
    </xf>
    <xf numFmtId="41" fontId="4" fillId="3" borderId="15" xfId="2" applyFont="1" applyFill="1" applyBorder="1" applyAlignment="1">
      <alignment vertical="center" wrapText="1"/>
    </xf>
    <xf numFmtId="41" fontId="4" fillId="3" borderId="15" xfId="2" applyFont="1" applyFill="1" applyBorder="1" applyAlignment="1">
      <alignment vertical="center" shrinkToFit="1"/>
    </xf>
    <xf numFmtId="41" fontId="4" fillId="3" borderId="28" xfId="2" applyFont="1" applyFill="1" applyBorder="1" applyAlignment="1">
      <alignment vertical="center" shrinkToFit="1"/>
    </xf>
    <xf numFmtId="41" fontId="4" fillId="3" borderId="18" xfId="2" applyFont="1" applyFill="1" applyBorder="1" applyAlignment="1">
      <alignment horizontal="center" vertical="center" wrapText="1"/>
    </xf>
    <xf numFmtId="41" fontId="4" fillId="3" borderId="15" xfId="2" applyFont="1" applyFill="1" applyBorder="1" applyAlignment="1">
      <alignment horizontal="right" vertical="center"/>
    </xf>
    <xf numFmtId="41" fontId="4" fillId="3" borderId="15" xfId="0" applyNumberFormat="1" applyFont="1" applyFill="1" applyBorder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41" fontId="4" fillId="3" borderId="1" xfId="2" applyFont="1" applyFill="1" applyBorder="1" applyAlignment="1">
      <alignment vertical="center"/>
    </xf>
    <xf numFmtId="41" fontId="4" fillId="3" borderId="14" xfId="2" applyFont="1" applyFill="1" applyBorder="1" applyAlignment="1">
      <alignment horizontal="center" vertical="center" wrapText="1"/>
    </xf>
    <xf numFmtId="41" fontId="4" fillId="3" borderId="1" xfId="2" applyFont="1" applyFill="1" applyBorder="1" applyAlignment="1">
      <alignment horizontal="right" vertical="center"/>
    </xf>
    <xf numFmtId="41" fontId="4" fillId="3" borderId="1" xfId="0" applyNumberFormat="1" applyFont="1" applyFill="1" applyBorder="1">
      <alignment vertical="center"/>
    </xf>
    <xf numFmtId="9" fontId="4" fillId="3" borderId="4" xfId="1" applyFont="1" applyFill="1" applyBorder="1" applyAlignment="1">
      <alignment horizontal="right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41" fontId="4" fillId="0" borderId="38" xfId="2" applyFont="1" applyFill="1" applyBorder="1">
      <alignment vertical="center"/>
    </xf>
    <xf numFmtId="41" fontId="4" fillId="0" borderId="39" xfId="2" applyFont="1" applyFill="1" applyBorder="1">
      <alignment vertical="center"/>
    </xf>
    <xf numFmtId="41" fontId="4" fillId="0" borderId="38" xfId="0" applyNumberFormat="1" applyFont="1" applyFill="1" applyBorder="1">
      <alignment vertical="center"/>
    </xf>
    <xf numFmtId="9" fontId="4" fillId="0" borderId="41" xfId="1" applyFont="1" applyFill="1" applyBorder="1">
      <alignment vertical="center"/>
    </xf>
    <xf numFmtId="0" fontId="4" fillId="0" borderId="38" xfId="0" applyFont="1" applyFill="1" applyBorder="1" applyAlignment="1">
      <alignment horizontal="center" vertical="center"/>
    </xf>
    <xf numFmtId="41" fontId="4" fillId="0" borderId="40" xfId="2" applyFont="1" applyFill="1" applyBorder="1" applyAlignment="1">
      <alignment horizontal="center" vertical="center" wrapText="1"/>
    </xf>
    <xf numFmtId="3" fontId="4" fillId="0" borderId="38" xfId="3" applyNumberFormat="1" applyFont="1" applyFill="1" applyBorder="1">
      <alignment vertical="center"/>
    </xf>
    <xf numFmtId="0" fontId="4" fillId="3" borderId="38" xfId="0" applyFont="1" applyFill="1" applyBorder="1" applyAlignment="1">
      <alignment horizontal="center" vertical="center" wrapText="1"/>
    </xf>
    <xf numFmtId="41" fontId="4" fillId="3" borderId="38" xfId="2" applyFont="1" applyFill="1" applyBorder="1">
      <alignment vertical="center"/>
    </xf>
    <xf numFmtId="41" fontId="4" fillId="3" borderId="39" xfId="2" applyFont="1" applyFill="1" applyBorder="1">
      <alignment vertical="center"/>
    </xf>
    <xf numFmtId="41" fontId="4" fillId="3" borderId="40" xfId="2" applyFont="1" applyFill="1" applyBorder="1" applyAlignment="1">
      <alignment horizontal="center" vertical="center"/>
    </xf>
    <xf numFmtId="41" fontId="4" fillId="3" borderId="38" xfId="0" applyNumberFormat="1" applyFont="1" applyFill="1" applyBorder="1">
      <alignment vertical="center"/>
    </xf>
    <xf numFmtId="0" fontId="4" fillId="0" borderId="43" xfId="0" applyFont="1" applyFill="1" applyBorder="1" applyAlignment="1">
      <alignment horizontal="center" vertical="center" wrapText="1"/>
    </xf>
    <xf numFmtId="41" fontId="4" fillId="0" borderId="43" xfId="2" applyFont="1" applyFill="1" applyBorder="1">
      <alignment vertical="center"/>
    </xf>
    <xf numFmtId="41" fontId="4" fillId="0" borderId="44" xfId="2" applyFont="1" applyFill="1" applyBorder="1" applyAlignment="1">
      <alignment horizontal="center" vertical="center" wrapText="1"/>
    </xf>
    <xf numFmtId="9" fontId="4" fillId="0" borderId="45" xfId="1" applyFont="1" applyFill="1" applyBorder="1">
      <alignment vertical="center"/>
    </xf>
    <xf numFmtId="0" fontId="4" fillId="0" borderId="47" xfId="0" applyFont="1" applyFill="1" applyBorder="1" applyAlignment="1">
      <alignment horizontal="center" vertical="center" wrapText="1"/>
    </xf>
    <xf numFmtId="41" fontId="4" fillId="0" borderId="47" xfId="2" applyFont="1" applyFill="1" applyBorder="1">
      <alignment vertical="center"/>
    </xf>
    <xf numFmtId="41" fontId="4" fillId="0" borderId="48" xfId="2" applyFont="1" applyFill="1" applyBorder="1">
      <alignment vertical="center"/>
    </xf>
    <xf numFmtId="41" fontId="4" fillId="0" borderId="49" xfId="2" applyFont="1" applyFill="1" applyBorder="1" applyAlignment="1">
      <alignment horizontal="center" vertical="center" wrapText="1"/>
    </xf>
    <xf numFmtId="41" fontId="4" fillId="0" borderId="47" xfId="0" applyNumberFormat="1" applyFont="1" applyFill="1" applyBorder="1">
      <alignment vertical="center"/>
    </xf>
    <xf numFmtId="9" fontId="4" fillId="0" borderId="50" xfId="1" applyFont="1" applyFill="1" applyBorder="1">
      <alignment vertical="center"/>
    </xf>
    <xf numFmtId="0" fontId="4" fillId="3" borderId="52" xfId="0" applyFont="1" applyFill="1" applyBorder="1" applyAlignment="1">
      <alignment horizontal="center" vertical="center" wrapText="1"/>
    </xf>
    <xf numFmtId="41" fontId="4" fillId="3" borderId="52" xfId="2" applyFont="1" applyFill="1" applyBorder="1">
      <alignment vertical="center"/>
    </xf>
    <xf numFmtId="41" fontId="4" fillId="3" borderId="53" xfId="2" applyFont="1" applyFill="1" applyBorder="1">
      <alignment vertical="center"/>
    </xf>
    <xf numFmtId="41" fontId="4" fillId="3" borderId="54" xfId="2" applyFont="1" applyFill="1" applyBorder="1" applyAlignment="1">
      <alignment horizontal="center" vertical="center"/>
    </xf>
    <xf numFmtId="41" fontId="4" fillId="3" borderId="52" xfId="0" applyNumberFormat="1" applyFont="1" applyFill="1" applyBorder="1">
      <alignment vertical="center"/>
    </xf>
    <xf numFmtId="9" fontId="4" fillId="3" borderId="55" xfId="1" applyFont="1" applyFill="1" applyBorder="1">
      <alignment vertical="center"/>
    </xf>
    <xf numFmtId="0" fontId="4" fillId="3" borderId="57" xfId="0" applyFont="1" applyFill="1" applyBorder="1" applyAlignment="1">
      <alignment horizontal="center" vertical="center" wrapText="1"/>
    </xf>
    <xf numFmtId="41" fontId="4" fillId="3" borderId="57" xfId="2" applyFont="1" applyFill="1" applyBorder="1">
      <alignment vertical="center"/>
    </xf>
    <xf numFmtId="41" fontId="4" fillId="3" borderId="58" xfId="2" applyFont="1" applyFill="1" applyBorder="1">
      <alignment vertical="center"/>
    </xf>
    <xf numFmtId="41" fontId="4" fillId="3" borderId="59" xfId="2" applyFont="1" applyFill="1" applyBorder="1" applyAlignment="1">
      <alignment horizontal="center" vertical="center"/>
    </xf>
    <xf numFmtId="41" fontId="4" fillId="3" borderId="57" xfId="0" applyNumberFormat="1" applyFont="1" applyFill="1" applyBorder="1">
      <alignment vertical="center"/>
    </xf>
    <xf numFmtId="9" fontId="4" fillId="3" borderId="60" xfId="1" applyFont="1" applyFill="1" applyBorder="1">
      <alignment vertical="center"/>
    </xf>
    <xf numFmtId="0" fontId="4" fillId="0" borderId="62" xfId="0" applyFont="1" applyFill="1" applyBorder="1" applyAlignment="1">
      <alignment horizontal="center" vertical="center" wrapText="1"/>
    </xf>
    <xf numFmtId="41" fontId="4" fillId="0" borderId="62" xfId="2" applyFont="1" applyFill="1" applyBorder="1">
      <alignment vertical="center"/>
    </xf>
    <xf numFmtId="41" fontId="4" fillId="0" borderId="63" xfId="2" applyFont="1" applyFill="1" applyBorder="1">
      <alignment vertical="center"/>
    </xf>
    <xf numFmtId="41" fontId="4" fillId="0" borderId="64" xfId="2" applyFont="1" applyFill="1" applyBorder="1" applyAlignment="1">
      <alignment horizontal="center" vertical="center" wrapText="1"/>
    </xf>
    <xf numFmtId="41" fontId="4" fillId="0" borderId="62" xfId="0" applyNumberFormat="1" applyFont="1" applyFill="1" applyBorder="1">
      <alignment vertical="center"/>
    </xf>
    <xf numFmtId="9" fontId="4" fillId="0" borderId="65" xfId="1" applyFont="1" applyFill="1" applyBorder="1">
      <alignment vertical="center"/>
    </xf>
    <xf numFmtId="0" fontId="4" fillId="0" borderId="52" xfId="0" applyFont="1" applyFill="1" applyBorder="1" applyAlignment="1">
      <alignment horizontal="center" vertical="center" wrapText="1"/>
    </xf>
    <xf numFmtId="41" fontId="4" fillId="0" borderId="52" xfId="2" applyFont="1" applyFill="1" applyBorder="1">
      <alignment vertical="center"/>
    </xf>
    <xf numFmtId="0" fontId="4" fillId="0" borderId="57" xfId="0" applyFont="1" applyFill="1" applyBorder="1" applyAlignment="1">
      <alignment horizontal="center" vertical="center" wrapText="1"/>
    </xf>
    <xf numFmtId="41" fontId="4" fillId="0" borderId="57" xfId="2" applyFont="1" applyFill="1" applyBorder="1">
      <alignment vertical="center"/>
    </xf>
    <xf numFmtId="3" fontId="4" fillId="0" borderId="47" xfId="3" applyNumberFormat="1" applyFont="1" applyFill="1" applyBorder="1">
      <alignment vertical="center"/>
    </xf>
    <xf numFmtId="3" fontId="4" fillId="0" borderId="62" xfId="3" applyNumberFormat="1" applyFont="1" applyFill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9" fontId="4" fillId="3" borderId="57" xfId="1" applyFont="1" applyFill="1" applyBorder="1">
      <alignment vertical="center"/>
    </xf>
    <xf numFmtId="9" fontId="4" fillId="0" borderId="38" xfId="1" applyFont="1" applyFill="1" applyBorder="1">
      <alignment vertical="center"/>
    </xf>
    <xf numFmtId="9" fontId="4" fillId="0" borderId="62" xfId="1" applyFont="1" applyFill="1" applyBorder="1">
      <alignment vertical="center"/>
    </xf>
    <xf numFmtId="41" fontId="4" fillId="2" borderId="1" xfId="2" applyFont="1" applyFill="1" applyBorder="1" applyAlignment="1">
      <alignment horizontal="center" vertical="center" shrinkToFit="1"/>
    </xf>
    <xf numFmtId="41" fontId="4" fillId="3" borderId="47" xfId="0" applyNumberFormat="1" applyFont="1" applyFill="1" applyBorder="1">
      <alignment vertical="center"/>
    </xf>
    <xf numFmtId="9" fontId="4" fillId="3" borderId="50" xfId="1" applyFont="1" applyFill="1" applyBorder="1">
      <alignment vertical="center"/>
    </xf>
    <xf numFmtId="41" fontId="4" fillId="0" borderId="15" xfId="0" applyNumberFormat="1" applyFont="1" applyFill="1" applyBorder="1">
      <alignment vertical="center"/>
    </xf>
    <xf numFmtId="9" fontId="4" fillId="0" borderId="19" xfId="1" applyFont="1" applyFill="1" applyBorder="1">
      <alignment vertical="center"/>
    </xf>
    <xf numFmtId="10" fontId="4" fillId="3" borderId="41" xfId="1" applyNumberFormat="1" applyFont="1" applyFill="1" applyBorder="1">
      <alignment vertical="center"/>
    </xf>
    <xf numFmtId="10" fontId="4" fillId="3" borderId="19" xfId="1" applyNumberFormat="1" applyFont="1" applyFill="1" applyBorder="1" applyAlignment="1">
      <alignment horizontal="right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/>
    </xf>
    <xf numFmtId="0" fontId="4" fillId="5" borderId="57" xfId="0" applyFont="1" applyFill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center" vertical="center" wrapText="1"/>
    </xf>
    <xf numFmtId="0" fontId="4" fillId="5" borderId="62" xfId="0" applyFont="1" applyFill="1" applyBorder="1" applyAlignment="1">
      <alignment horizontal="center" vertical="center" wrapText="1"/>
    </xf>
    <xf numFmtId="0" fontId="4" fillId="5" borderId="52" xfId="0" applyFont="1" applyFill="1" applyBorder="1" applyAlignment="1">
      <alignment horizontal="center" vertical="center" wrapText="1"/>
    </xf>
    <xf numFmtId="0" fontId="4" fillId="5" borderId="43" xfId="0" applyFont="1" applyFill="1" applyBorder="1" applyAlignment="1">
      <alignment horizontal="center" vertical="center" wrapText="1"/>
    </xf>
    <xf numFmtId="0" fontId="4" fillId="5" borderId="47" xfId="0" applyFont="1" applyFill="1" applyBorder="1" applyAlignment="1">
      <alignment horizontal="center" vertical="center" wrapText="1"/>
    </xf>
    <xf numFmtId="0" fontId="4" fillId="6" borderId="57" xfId="0" applyFont="1" applyFill="1" applyBorder="1" applyAlignment="1">
      <alignment horizontal="center" vertical="center" wrapText="1"/>
    </xf>
    <xf numFmtId="0" fontId="4" fillId="6" borderId="38" xfId="0" applyFont="1" applyFill="1" applyBorder="1" applyAlignment="1">
      <alignment horizontal="center" vertical="center" wrapText="1"/>
    </xf>
    <xf numFmtId="0" fontId="4" fillId="6" borderId="62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6" borderId="52" xfId="0" applyFont="1" applyFill="1" applyBorder="1" applyAlignment="1">
      <alignment horizontal="center" vertical="center" wrapText="1"/>
    </xf>
    <xf numFmtId="0" fontId="4" fillId="6" borderId="47" xfId="0" applyFont="1" applyFill="1" applyBorder="1" applyAlignment="1">
      <alignment horizontal="center" vertical="center" wrapText="1"/>
    </xf>
    <xf numFmtId="0" fontId="4" fillId="4" borderId="57" xfId="0" applyFont="1" applyFill="1" applyBorder="1" applyAlignment="1">
      <alignment horizontal="center" vertical="center" wrapText="1"/>
    </xf>
    <xf numFmtId="0" fontId="4" fillId="4" borderId="38" xfId="0" applyFont="1" applyFill="1" applyBorder="1" applyAlignment="1">
      <alignment horizontal="center" vertical="center" wrapText="1"/>
    </xf>
    <xf numFmtId="0" fontId="4" fillId="4" borderId="62" xfId="0" applyFont="1" applyFill="1" applyBorder="1" applyAlignment="1">
      <alignment horizontal="center" vertical="center" wrapText="1"/>
    </xf>
    <xf numFmtId="0" fontId="4" fillId="4" borderId="52" xfId="0" applyFont="1" applyFill="1" applyBorder="1" applyAlignment="1">
      <alignment horizontal="center" vertical="center" wrapText="1"/>
    </xf>
    <xf numFmtId="0" fontId="4" fillId="4" borderId="47" xfId="0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</cellXfs>
  <cellStyles count="4">
    <cellStyle name="백분율" xfId="1" builtinId="5"/>
    <cellStyle name="쉼표 [0]" xfId="2" builtinId="6"/>
    <cellStyle name="표준" xfId="0" builtinId="0"/>
    <cellStyle name="표준 3" xf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8"/>
  <sheetViews>
    <sheetView zoomScaleNormal="100" workbookViewId="0">
      <pane xSplit="2" ySplit="4" topLeftCell="C14" activePane="bottomRight" state="frozen"/>
      <selection pane="topRight" activeCell="C1" sqref="C1"/>
      <selection pane="bottomLeft" activeCell="A5" sqref="A5"/>
      <selection pane="bottomRight" activeCell="AD9" sqref="AD9"/>
    </sheetView>
  </sheetViews>
  <sheetFormatPr defaultColWidth="8.77734375" defaultRowHeight="16.5" x14ac:dyDescent="0.15"/>
  <cols>
    <col min="1" max="1" width="5.88671875" style="1" customWidth="1"/>
    <col min="2" max="2" width="10.33203125" style="1" customWidth="1"/>
    <col min="3" max="3" width="5.77734375" style="1" bestFit="1" customWidth="1"/>
    <col min="4" max="5" width="7.88671875" style="7" customWidth="1"/>
    <col min="6" max="6" width="7.88671875" style="1" customWidth="1"/>
    <col min="7" max="7" width="6.33203125" style="1" customWidth="1"/>
    <col min="8" max="8" width="6" style="1" customWidth="1"/>
    <col min="9" max="10" width="6.33203125" style="1" customWidth="1"/>
    <col min="11" max="16" width="5.33203125" style="1" customWidth="1"/>
    <col min="17" max="28" width="4.88671875" style="1" customWidth="1"/>
    <col min="29" max="33" width="8.44140625" style="1" customWidth="1"/>
    <col min="34" max="16384" width="8.77734375" style="1"/>
  </cols>
  <sheetData>
    <row r="1" spans="1:33" ht="34.9" customHeight="1" thickBot="1" x14ac:dyDescent="0.2">
      <c r="A1" s="108" t="s">
        <v>89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</row>
    <row r="2" spans="1:33" ht="31.15" customHeight="1" x14ac:dyDescent="0.15">
      <c r="A2" s="114" t="s">
        <v>15</v>
      </c>
      <c r="B2" s="115"/>
      <c r="C2" s="111" t="s">
        <v>90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2"/>
      <c r="AC2" s="121" t="s">
        <v>45</v>
      </c>
      <c r="AD2" s="122"/>
      <c r="AE2" s="122"/>
      <c r="AF2" s="122"/>
      <c r="AG2" s="123"/>
    </row>
    <row r="3" spans="1:33" ht="34.15" customHeight="1" x14ac:dyDescent="0.15">
      <c r="A3" s="116"/>
      <c r="B3" s="117"/>
      <c r="C3" s="117" t="s">
        <v>33</v>
      </c>
      <c r="D3" s="117" t="s">
        <v>16</v>
      </c>
      <c r="E3" s="113" t="s">
        <v>17</v>
      </c>
      <c r="F3" s="113"/>
      <c r="G3" s="113" t="s">
        <v>18</v>
      </c>
      <c r="H3" s="113"/>
      <c r="I3" s="113" t="s">
        <v>65</v>
      </c>
      <c r="J3" s="113"/>
      <c r="K3" s="113" t="s">
        <v>67</v>
      </c>
      <c r="L3" s="113"/>
      <c r="M3" s="113" t="s">
        <v>19</v>
      </c>
      <c r="N3" s="113"/>
      <c r="O3" s="113" t="s">
        <v>20</v>
      </c>
      <c r="P3" s="113"/>
      <c r="Q3" s="113" t="s">
        <v>21</v>
      </c>
      <c r="R3" s="113"/>
      <c r="S3" s="113" t="s">
        <v>22</v>
      </c>
      <c r="T3" s="113"/>
      <c r="U3" s="113" t="s">
        <v>23</v>
      </c>
      <c r="V3" s="113"/>
      <c r="W3" s="113" t="s">
        <v>24</v>
      </c>
      <c r="X3" s="113"/>
      <c r="Y3" s="113" t="s">
        <v>25</v>
      </c>
      <c r="Z3" s="113"/>
      <c r="AA3" s="113" t="s">
        <v>26</v>
      </c>
      <c r="AB3" s="120"/>
      <c r="AC3" s="102" t="s">
        <v>33</v>
      </c>
      <c r="AD3" s="104" t="s">
        <v>88</v>
      </c>
      <c r="AE3" s="104" t="s">
        <v>93</v>
      </c>
      <c r="AF3" s="104" t="s">
        <v>30</v>
      </c>
      <c r="AG3" s="106" t="s">
        <v>29</v>
      </c>
    </row>
    <row r="4" spans="1:33" ht="26.45" customHeight="1" thickBot="1" x14ac:dyDescent="0.2">
      <c r="A4" s="118"/>
      <c r="B4" s="119"/>
      <c r="C4" s="119"/>
      <c r="D4" s="119"/>
      <c r="E4" s="8" t="s">
        <v>39</v>
      </c>
      <c r="F4" s="8" t="s">
        <v>40</v>
      </c>
      <c r="G4" s="8" t="s">
        <v>39</v>
      </c>
      <c r="H4" s="8" t="s">
        <v>40</v>
      </c>
      <c r="I4" s="8" t="s">
        <v>39</v>
      </c>
      <c r="J4" s="8" t="s">
        <v>40</v>
      </c>
      <c r="K4" s="8" t="s">
        <v>39</v>
      </c>
      <c r="L4" s="8" t="s">
        <v>41</v>
      </c>
      <c r="M4" s="8" t="s">
        <v>39</v>
      </c>
      <c r="N4" s="8" t="s">
        <v>40</v>
      </c>
      <c r="O4" s="8" t="s">
        <v>39</v>
      </c>
      <c r="P4" s="8" t="s">
        <v>40</v>
      </c>
      <c r="Q4" s="8" t="s">
        <v>39</v>
      </c>
      <c r="R4" s="8" t="s">
        <v>40</v>
      </c>
      <c r="S4" s="8" t="s">
        <v>39</v>
      </c>
      <c r="T4" s="8" t="s">
        <v>40</v>
      </c>
      <c r="U4" s="8" t="s">
        <v>39</v>
      </c>
      <c r="V4" s="8" t="s">
        <v>40</v>
      </c>
      <c r="W4" s="8" t="s">
        <v>39</v>
      </c>
      <c r="X4" s="8" t="s">
        <v>40</v>
      </c>
      <c r="Y4" s="8" t="s">
        <v>39</v>
      </c>
      <c r="Z4" s="8" t="s">
        <v>40</v>
      </c>
      <c r="AA4" s="8" t="s">
        <v>39</v>
      </c>
      <c r="AB4" s="9" t="s">
        <v>40</v>
      </c>
      <c r="AC4" s="103"/>
      <c r="AD4" s="105"/>
      <c r="AE4" s="105"/>
      <c r="AF4" s="105"/>
      <c r="AG4" s="107"/>
    </row>
    <row r="5" spans="1:33" ht="36.6" customHeight="1" thickTop="1" x14ac:dyDescent="0.15">
      <c r="A5" s="128" t="s">
        <v>44</v>
      </c>
      <c r="B5" s="129"/>
      <c r="C5" s="29" t="s">
        <v>28</v>
      </c>
      <c r="D5" s="30">
        <f t="shared" ref="D5:AB5" si="0">SUM(D8,D11,D14,D17,D20)</f>
        <v>11222</v>
      </c>
      <c r="E5" s="30">
        <f t="shared" si="0"/>
        <v>4430</v>
      </c>
      <c r="F5" s="30">
        <f t="shared" si="0"/>
        <v>4360</v>
      </c>
      <c r="G5" s="31">
        <f t="shared" si="0"/>
        <v>107</v>
      </c>
      <c r="H5" s="31">
        <f t="shared" si="0"/>
        <v>116</v>
      </c>
      <c r="I5" s="31">
        <f t="shared" si="0"/>
        <v>706</v>
      </c>
      <c r="J5" s="31">
        <f t="shared" si="0"/>
        <v>584</v>
      </c>
      <c r="K5" s="31">
        <f t="shared" si="0"/>
        <v>121</v>
      </c>
      <c r="L5" s="31">
        <f t="shared" si="0"/>
        <v>107</v>
      </c>
      <c r="M5" s="31">
        <f t="shared" si="0"/>
        <v>100</v>
      </c>
      <c r="N5" s="31">
        <f t="shared" si="0"/>
        <v>103</v>
      </c>
      <c r="O5" s="31">
        <f t="shared" si="0"/>
        <v>234</v>
      </c>
      <c r="P5" s="31">
        <f t="shared" si="0"/>
        <v>210</v>
      </c>
      <c r="Q5" s="31">
        <f t="shared" si="0"/>
        <v>21</v>
      </c>
      <c r="R5" s="31">
        <f t="shared" si="0"/>
        <v>2</v>
      </c>
      <c r="S5" s="31">
        <f t="shared" si="0"/>
        <v>2</v>
      </c>
      <c r="T5" s="31">
        <f t="shared" si="0"/>
        <v>0</v>
      </c>
      <c r="U5" s="31">
        <f t="shared" si="0"/>
        <v>1</v>
      </c>
      <c r="V5" s="31">
        <f t="shared" si="0"/>
        <v>0</v>
      </c>
      <c r="W5" s="31">
        <f t="shared" si="0"/>
        <v>5</v>
      </c>
      <c r="X5" s="31">
        <f t="shared" si="0"/>
        <v>6</v>
      </c>
      <c r="Y5" s="31">
        <f t="shared" si="0"/>
        <v>0</v>
      </c>
      <c r="Z5" s="31">
        <f t="shared" si="0"/>
        <v>3</v>
      </c>
      <c r="AA5" s="31">
        <f t="shared" si="0"/>
        <v>3</v>
      </c>
      <c r="AB5" s="32">
        <f t="shared" si="0"/>
        <v>1</v>
      </c>
      <c r="AC5" s="33" t="s">
        <v>28</v>
      </c>
      <c r="AD5" s="34">
        <f>SUM(AD6:AD7)</f>
        <v>22819</v>
      </c>
      <c r="AE5" s="34">
        <f>SUM(AE6:AE7)</f>
        <v>25089</v>
      </c>
      <c r="AF5" s="35">
        <f>AE5-AD5</f>
        <v>2270</v>
      </c>
      <c r="AG5" s="101">
        <f>AF5/AD5</f>
        <v>9.9478504754809585E-2</v>
      </c>
    </row>
    <row r="6" spans="1:33" ht="36.6" customHeight="1" x14ac:dyDescent="0.15">
      <c r="A6" s="116"/>
      <c r="B6" s="117"/>
      <c r="C6" s="10" t="s">
        <v>31</v>
      </c>
      <c r="D6" s="11">
        <f t="shared" ref="D6:AB6" si="1">SUM(D9,D12,D15,D18,D21)</f>
        <v>4964</v>
      </c>
      <c r="E6" s="11">
        <f t="shared" si="1"/>
        <v>1530</v>
      </c>
      <c r="F6" s="11">
        <f t="shared" si="1"/>
        <v>2227</v>
      </c>
      <c r="G6" s="6">
        <f t="shared" si="1"/>
        <v>62</v>
      </c>
      <c r="H6" s="6">
        <f t="shared" si="1"/>
        <v>59</v>
      </c>
      <c r="I6" s="6">
        <f t="shared" si="1"/>
        <v>255</v>
      </c>
      <c r="J6" s="6">
        <f t="shared" si="1"/>
        <v>345</v>
      </c>
      <c r="K6" s="6">
        <f t="shared" si="1"/>
        <v>49</v>
      </c>
      <c r="L6" s="6">
        <f t="shared" si="1"/>
        <v>29</v>
      </c>
      <c r="M6" s="6">
        <f t="shared" si="1"/>
        <v>60</v>
      </c>
      <c r="N6" s="6">
        <f t="shared" si="1"/>
        <v>82</v>
      </c>
      <c r="O6" s="6">
        <f t="shared" si="1"/>
        <v>121</v>
      </c>
      <c r="P6" s="6">
        <f t="shared" si="1"/>
        <v>122</v>
      </c>
      <c r="Q6" s="6">
        <f t="shared" si="1"/>
        <v>7</v>
      </c>
      <c r="R6" s="6">
        <f t="shared" si="1"/>
        <v>2</v>
      </c>
      <c r="S6" s="6">
        <f t="shared" si="1"/>
        <v>1</v>
      </c>
      <c r="T6" s="6">
        <f t="shared" si="1"/>
        <v>0</v>
      </c>
      <c r="U6" s="6">
        <f t="shared" si="1"/>
        <v>1</v>
      </c>
      <c r="V6" s="6">
        <f t="shared" si="1"/>
        <v>0</v>
      </c>
      <c r="W6" s="6">
        <f t="shared" si="1"/>
        <v>4</v>
      </c>
      <c r="X6" s="6">
        <f t="shared" si="1"/>
        <v>6</v>
      </c>
      <c r="Y6" s="6">
        <f t="shared" si="1"/>
        <v>0</v>
      </c>
      <c r="Z6" s="6">
        <f t="shared" si="1"/>
        <v>2</v>
      </c>
      <c r="AA6" s="6">
        <f t="shared" si="1"/>
        <v>0</v>
      </c>
      <c r="AB6" s="12">
        <f t="shared" si="1"/>
        <v>0</v>
      </c>
      <c r="AC6" s="13" t="s">
        <v>34</v>
      </c>
      <c r="AD6" s="14">
        <v>18819</v>
      </c>
      <c r="AE6" s="14">
        <f>AE9+AE12+AE15+AE18+AE21</f>
        <v>21412</v>
      </c>
      <c r="AF6" s="15">
        <f t="shared" ref="AF6:AF22" si="2">AE6-AD6</f>
        <v>2593</v>
      </c>
      <c r="AG6" s="16"/>
    </row>
    <row r="7" spans="1:33" ht="36.6" customHeight="1" x14ac:dyDescent="0.15">
      <c r="A7" s="116"/>
      <c r="B7" s="117"/>
      <c r="C7" s="17" t="s">
        <v>32</v>
      </c>
      <c r="D7" s="11">
        <f t="shared" ref="D7:AB7" si="3">SUM(D10,D13,D16,D19,D22)</f>
        <v>6258</v>
      </c>
      <c r="E7" s="11">
        <f t="shared" si="3"/>
        <v>2900</v>
      </c>
      <c r="F7" s="11">
        <f t="shared" si="3"/>
        <v>2133</v>
      </c>
      <c r="G7" s="6">
        <f t="shared" si="3"/>
        <v>45</v>
      </c>
      <c r="H7" s="6">
        <f t="shared" si="3"/>
        <v>57</v>
      </c>
      <c r="I7" s="6">
        <f t="shared" si="3"/>
        <v>451</v>
      </c>
      <c r="J7" s="6">
        <f t="shared" si="3"/>
        <v>239</v>
      </c>
      <c r="K7" s="6">
        <f t="shared" si="3"/>
        <v>72</v>
      </c>
      <c r="L7" s="6">
        <f t="shared" si="3"/>
        <v>78</v>
      </c>
      <c r="M7" s="6">
        <f t="shared" si="3"/>
        <v>40</v>
      </c>
      <c r="N7" s="6">
        <f t="shared" si="3"/>
        <v>21</v>
      </c>
      <c r="O7" s="6">
        <f t="shared" si="3"/>
        <v>113</v>
      </c>
      <c r="P7" s="6">
        <f t="shared" si="3"/>
        <v>88</v>
      </c>
      <c r="Q7" s="6">
        <f t="shared" si="3"/>
        <v>14</v>
      </c>
      <c r="R7" s="6">
        <f t="shared" si="3"/>
        <v>0</v>
      </c>
      <c r="S7" s="6">
        <f t="shared" si="3"/>
        <v>1</v>
      </c>
      <c r="T7" s="6">
        <f t="shared" si="3"/>
        <v>0</v>
      </c>
      <c r="U7" s="6">
        <f t="shared" si="3"/>
        <v>0</v>
      </c>
      <c r="V7" s="6">
        <f t="shared" si="3"/>
        <v>0</v>
      </c>
      <c r="W7" s="6">
        <f t="shared" si="3"/>
        <v>1</v>
      </c>
      <c r="X7" s="6">
        <f t="shared" si="3"/>
        <v>0</v>
      </c>
      <c r="Y7" s="6">
        <f t="shared" si="3"/>
        <v>0</v>
      </c>
      <c r="Z7" s="6">
        <f t="shared" si="3"/>
        <v>1</v>
      </c>
      <c r="AA7" s="6">
        <f t="shared" si="3"/>
        <v>3</v>
      </c>
      <c r="AB7" s="12">
        <f t="shared" si="3"/>
        <v>1</v>
      </c>
      <c r="AC7" s="13" t="s">
        <v>35</v>
      </c>
      <c r="AD7" s="14">
        <v>4000</v>
      </c>
      <c r="AE7" s="14">
        <f>AE10+AE13+AE16+AE19+AE22</f>
        <v>3677</v>
      </c>
      <c r="AF7" s="15">
        <f t="shared" si="2"/>
        <v>-323</v>
      </c>
      <c r="AG7" s="16"/>
    </row>
    <row r="8" spans="1:33" ht="36.6" customHeight="1" x14ac:dyDescent="0.15">
      <c r="A8" s="109" t="s">
        <v>66</v>
      </c>
      <c r="B8" s="110"/>
      <c r="C8" s="36" t="s">
        <v>27</v>
      </c>
      <c r="D8" s="37">
        <f>SUM(E8:AB8)</f>
        <v>3903</v>
      </c>
      <c r="E8" s="37">
        <f>SUM(E9:E10)</f>
        <v>1298</v>
      </c>
      <c r="F8" s="37">
        <f t="shared" ref="F8:AB8" si="4">SUM(F9:F10)</f>
        <v>1546</v>
      </c>
      <c r="G8" s="4">
        <f t="shared" si="4"/>
        <v>29</v>
      </c>
      <c r="H8" s="4">
        <f t="shared" si="4"/>
        <v>33</v>
      </c>
      <c r="I8" s="4">
        <f t="shared" si="4"/>
        <v>341</v>
      </c>
      <c r="J8" s="4">
        <f t="shared" si="4"/>
        <v>308</v>
      </c>
      <c r="K8" s="4">
        <f t="shared" si="4"/>
        <v>60</v>
      </c>
      <c r="L8" s="4">
        <f t="shared" si="4"/>
        <v>28</v>
      </c>
      <c r="M8" s="4">
        <f t="shared" si="4"/>
        <v>46</v>
      </c>
      <c r="N8" s="4">
        <f t="shared" si="4"/>
        <v>53</v>
      </c>
      <c r="O8" s="4">
        <f t="shared" si="4"/>
        <v>78</v>
      </c>
      <c r="P8" s="4">
        <f t="shared" si="4"/>
        <v>63</v>
      </c>
      <c r="Q8" s="4">
        <f t="shared" si="4"/>
        <v>11</v>
      </c>
      <c r="R8" s="4">
        <f t="shared" si="4"/>
        <v>1</v>
      </c>
      <c r="S8" s="4">
        <f t="shared" si="4"/>
        <v>1</v>
      </c>
      <c r="T8" s="4">
        <f t="shared" si="4"/>
        <v>0</v>
      </c>
      <c r="U8" s="4">
        <f t="shared" si="4"/>
        <v>1</v>
      </c>
      <c r="V8" s="4">
        <f t="shared" si="4"/>
        <v>0</v>
      </c>
      <c r="W8" s="4">
        <f t="shared" si="4"/>
        <v>4</v>
      </c>
      <c r="X8" s="4">
        <f t="shared" si="4"/>
        <v>0</v>
      </c>
      <c r="Y8" s="4">
        <f t="shared" si="4"/>
        <v>0</v>
      </c>
      <c r="Z8" s="4">
        <f t="shared" si="4"/>
        <v>0</v>
      </c>
      <c r="AA8" s="4">
        <f t="shared" si="4"/>
        <v>2</v>
      </c>
      <c r="AB8" s="5">
        <f t="shared" si="4"/>
        <v>0</v>
      </c>
      <c r="AC8" s="38" t="s">
        <v>27</v>
      </c>
      <c r="AD8" s="39">
        <v>7894</v>
      </c>
      <c r="AE8" s="39">
        <f>SUM(AE9:AE10)</f>
        <v>8579</v>
      </c>
      <c r="AF8" s="40">
        <f t="shared" si="2"/>
        <v>685</v>
      </c>
      <c r="AG8" s="41">
        <f t="shared" ref="AG8:AG20" si="5">AF8/AD8</f>
        <v>8.6774765644793514E-2</v>
      </c>
    </row>
    <row r="9" spans="1:33" ht="36.6" customHeight="1" x14ac:dyDescent="0.15">
      <c r="A9" s="109"/>
      <c r="B9" s="110"/>
      <c r="C9" s="10" t="s">
        <v>37</v>
      </c>
      <c r="D9" s="11">
        <f>SUM(E9:AB9)</f>
        <v>1890</v>
      </c>
      <c r="E9" s="18">
        <v>434</v>
      </c>
      <c r="F9" s="18">
        <v>912</v>
      </c>
      <c r="G9" s="6">
        <v>14</v>
      </c>
      <c r="H9" s="6">
        <v>18</v>
      </c>
      <c r="I9" s="6">
        <v>136</v>
      </c>
      <c r="J9" s="6">
        <v>173</v>
      </c>
      <c r="K9" s="6">
        <v>24</v>
      </c>
      <c r="L9" s="6">
        <v>19</v>
      </c>
      <c r="M9" s="6">
        <v>30</v>
      </c>
      <c r="N9" s="6">
        <v>44</v>
      </c>
      <c r="O9" s="6">
        <v>41</v>
      </c>
      <c r="P9" s="6">
        <v>39</v>
      </c>
      <c r="Q9" s="6">
        <v>1</v>
      </c>
      <c r="R9" s="6">
        <v>1</v>
      </c>
      <c r="S9" s="6">
        <v>0</v>
      </c>
      <c r="T9" s="6">
        <v>0</v>
      </c>
      <c r="U9" s="6">
        <v>1</v>
      </c>
      <c r="V9" s="6">
        <v>0</v>
      </c>
      <c r="W9" s="6">
        <v>3</v>
      </c>
      <c r="X9" s="6">
        <v>0</v>
      </c>
      <c r="Y9" s="6">
        <v>0</v>
      </c>
      <c r="Z9" s="6">
        <v>0</v>
      </c>
      <c r="AA9" s="6">
        <v>0</v>
      </c>
      <c r="AB9" s="12">
        <v>0</v>
      </c>
      <c r="AC9" s="13" t="s">
        <v>34</v>
      </c>
      <c r="AD9" s="14">
        <v>6829</v>
      </c>
      <c r="AE9" s="14">
        <v>7463</v>
      </c>
      <c r="AF9" s="15">
        <f t="shared" si="2"/>
        <v>634</v>
      </c>
      <c r="AG9" s="16"/>
    </row>
    <row r="10" spans="1:33" ht="36.6" customHeight="1" x14ac:dyDescent="0.15">
      <c r="A10" s="109"/>
      <c r="B10" s="110"/>
      <c r="C10" s="17" t="s">
        <v>38</v>
      </c>
      <c r="D10" s="6">
        <f>SUM(E10:AB10)</f>
        <v>2013</v>
      </c>
      <c r="E10" s="6">
        <v>864</v>
      </c>
      <c r="F10" s="6">
        <v>634</v>
      </c>
      <c r="G10" s="6">
        <v>15</v>
      </c>
      <c r="H10" s="6">
        <v>15</v>
      </c>
      <c r="I10" s="6">
        <v>205</v>
      </c>
      <c r="J10" s="6">
        <v>135</v>
      </c>
      <c r="K10" s="6">
        <v>36</v>
      </c>
      <c r="L10" s="6">
        <v>9</v>
      </c>
      <c r="M10" s="6">
        <v>16</v>
      </c>
      <c r="N10" s="6">
        <v>9</v>
      </c>
      <c r="O10" s="6">
        <v>37</v>
      </c>
      <c r="P10" s="6">
        <v>24</v>
      </c>
      <c r="Q10" s="6">
        <v>10</v>
      </c>
      <c r="R10" s="6">
        <v>0</v>
      </c>
      <c r="S10" s="6">
        <v>1</v>
      </c>
      <c r="T10" s="6">
        <v>0</v>
      </c>
      <c r="U10" s="6">
        <v>0</v>
      </c>
      <c r="V10" s="6">
        <v>0</v>
      </c>
      <c r="W10" s="6">
        <v>1</v>
      </c>
      <c r="X10" s="6">
        <v>0</v>
      </c>
      <c r="Y10" s="6">
        <v>0</v>
      </c>
      <c r="Z10" s="6">
        <v>0</v>
      </c>
      <c r="AA10" s="6">
        <v>2</v>
      </c>
      <c r="AB10" s="12">
        <v>0</v>
      </c>
      <c r="AC10" s="13" t="s">
        <v>57</v>
      </c>
      <c r="AD10" s="14">
        <v>1065</v>
      </c>
      <c r="AE10" s="14">
        <v>1116</v>
      </c>
      <c r="AF10" s="15">
        <f t="shared" si="2"/>
        <v>51</v>
      </c>
      <c r="AG10" s="16"/>
    </row>
    <row r="11" spans="1:33" ht="36.6" customHeight="1" x14ac:dyDescent="0.15">
      <c r="A11" s="109" t="s">
        <v>69</v>
      </c>
      <c r="B11" s="110"/>
      <c r="C11" s="36" t="s">
        <v>27</v>
      </c>
      <c r="D11" s="4">
        <f>SUM(E11:AB11)</f>
        <v>3802</v>
      </c>
      <c r="E11" s="4">
        <f>SUM(E12:E13)</f>
        <v>1668</v>
      </c>
      <c r="F11" s="4">
        <f t="shared" ref="F11:AA11" si="6">SUM(F12:F13)</f>
        <v>1634</v>
      </c>
      <c r="G11" s="4">
        <f t="shared" si="6"/>
        <v>46</v>
      </c>
      <c r="H11" s="4">
        <f t="shared" si="6"/>
        <v>47</v>
      </c>
      <c r="I11" s="4">
        <f t="shared" si="6"/>
        <v>25</v>
      </c>
      <c r="J11" s="4">
        <f t="shared" si="6"/>
        <v>44</v>
      </c>
      <c r="K11" s="4">
        <f t="shared" si="6"/>
        <v>46</v>
      </c>
      <c r="L11" s="4">
        <f t="shared" si="6"/>
        <v>68</v>
      </c>
      <c r="M11" s="4">
        <f t="shared" si="6"/>
        <v>23</v>
      </c>
      <c r="N11" s="4">
        <f t="shared" si="6"/>
        <v>25</v>
      </c>
      <c r="O11" s="4">
        <f t="shared" si="6"/>
        <v>78</v>
      </c>
      <c r="P11" s="4">
        <f t="shared" si="6"/>
        <v>76</v>
      </c>
      <c r="Q11" s="4">
        <f t="shared" si="6"/>
        <v>10</v>
      </c>
      <c r="R11" s="4">
        <f t="shared" si="6"/>
        <v>1</v>
      </c>
      <c r="S11" s="4">
        <f t="shared" si="6"/>
        <v>1</v>
      </c>
      <c r="T11" s="4">
        <f t="shared" si="6"/>
        <v>0</v>
      </c>
      <c r="U11" s="4">
        <f t="shared" si="6"/>
        <v>0</v>
      </c>
      <c r="V11" s="4">
        <f t="shared" si="6"/>
        <v>0</v>
      </c>
      <c r="W11" s="4">
        <f t="shared" si="6"/>
        <v>1</v>
      </c>
      <c r="X11" s="4">
        <f t="shared" si="6"/>
        <v>6</v>
      </c>
      <c r="Y11" s="4">
        <f t="shared" si="6"/>
        <v>0</v>
      </c>
      <c r="Z11" s="4">
        <f t="shared" si="6"/>
        <v>3</v>
      </c>
      <c r="AA11" s="4">
        <f t="shared" si="6"/>
        <v>0</v>
      </c>
      <c r="AB11" s="5">
        <v>0</v>
      </c>
      <c r="AC11" s="38" t="s">
        <v>27</v>
      </c>
      <c r="AD11" s="39">
        <v>8407</v>
      </c>
      <c r="AE11" s="39">
        <f>SUM(AE12:AE13)</f>
        <v>8194</v>
      </c>
      <c r="AF11" s="40">
        <f t="shared" si="2"/>
        <v>-213</v>
      </c>
      <c r="AG11" s="41">
        <f t="shared" si="5"/>
        <v>-2.5336029499226836E-2</v>
      </c>
    </row>
    <row r="12" spans="1:33" ht="36.6" customHeight="1" x14ac:dyDescent="0.15">
      <c r="A12" s="109"/>
      <c r="B12" s="110"/>
      <c r="C12" s="91" t="s">
        <v>37</v>
      </c>
      <c r="D12" s="6">
        <f t="shared" ref="D12:D13" si="7">SUM(E12:AB12)</f>
        <v>1646</v>
      </c>
      <c r="E12" s="6">
        <v>712</v>
      </c>
      <c r="F12" s="6">
        <v>679</v>
      </c>
      <c r="G12" s="6">
        <v>31</v>
      </c>
      <c r="H12" s="6">
        <v>22</v>
      </c>
      <c r="I12" s="6">
        <v>11</v>
      </c>
      <c r="J12" s="6">
        <v>43</v>
      </c>
      <c r="K12" s="6">
        <v>18</v>
      </c>
      <c r="L12" s="6">
        <v>1</v>
      </c>
      <c r="M12" s="6">
        <v>10</v>
      </c>
      <c r="N12" s="6">
        <v>14</v>
      </c>
      <c r="O12" s="6">
        <v>44</v>
      </c>
      <c r="P12" s="6">
        <v>44</v>
      </c>
      <c r="Q12" s="6">
        <v>6</v>
      </c>
      <c r="R12" s="6">
        <v>1</v>
      </c>
      <c r="S12" s="6">
        <v>1</v>
      </c>
      <c r="T12" s="6">
        <v>0</v>
      </c>
      <c r="U12" s="19">
        <v>0</v>
      </c>
      <c r="V12" s="19">
        <v>0</v>
      </c>
      <c r="W12" s="19">
        <v>1</v>
      </c>
      <c r="X12" s="19">
        <v>6</v>
      </c>
      <c r="Y12" s="19">
        <v>0</v>
      </c>
      <c r="Z12" s="19">
        <v>2</v>
      </c>
      <c r="AA12" s="95">
        <v>0</v>
      </c>
      <c r="AB12" s="20">
        <v>0</v>
      </c>
      <c r="AC12" s="13" t="s">
        <v>34</v>
      </c>
      <c r="AD12" s="14">
        <v>6807</v>
      </c>
      <c r="AE12" s="14">
        <v>6952</v>
      </c>
      <c r="AF12" s="15">
        <f t="shared" si="2"/>
        <v>145</v>
      </c>
      <c r="AG12" s="16"/>
    </row>
    <row r="13" spans="1:33" ht="36.6" customHeight="1" x14ac:dyDescent="0.15">
      <c r="A13" s="109"/>
      <c r="B13" s="110"/>
      <c r="C13" s="90" t="s">
        <v>38</v>
      </c>
      <c r="D13" s="6">
        <f t="shared" si="7"/>
        <v>2156</v>
      </c>
      <c r="E13" s="6">
        <v>956</v>
      </c>
      <c r="F13" s="6">
        <v>955</v>
      </c>
      <c r="G13" s="6">
        <v>15</v>
      </c>
      <c r="H13" s="6">
        <v>25</v>
      </c>
      <c r="I13" s="6">
        <v>14</v>
      </c>
      <c r="J13" s="6">
        <v>1</v>
      </c>
      <c r="K13" s="6">
        <v>28</v>
      </c>
      <c r="L13" s="6">
        <v>67</v>
      </c>
      <c r="M13" s="6">
        <v>13</v>
      </c>
      <c r="N13" s="6">
        <v>11</v>
      </c>
      <c r="O13" s="6">
        <v>34</v>
      </c>
      <c r="P13" s="6">
        <v>32</v>
      </c>
      <c r="Q13" s="6">
        <v>4</v>
      </c>
      <c r="R13" s="6">
        <v>0</v>
      </c>
      <c r="S13" s="6">
        <v>0</v>
      </c>
      <c r="T13" s="6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1</v>
      </c>
      <c r="AA13" s="19">
        <v>0</v>
      </c>
      <c r="AB13" s="20">
        <v>0</v>
      </c>
      <c r="AC13" s="13" t="s">
        <v>35</v>
      </c>
      <c r="AD13" s="14">
        <v>1600</v>
      </c>
      <c r="AE13" s="14">
        <v>1242</v>
      </c>
      <c r="AF13" s="15">
        <f t="shared" si="2"/>
        <v>-358</v>
      </c>
      <c r="AG13" s="16"/>
    </row>
    <row r="14" spans="1:33" ht="36.6" customHeight="1" x14ac:dyDescent="0.15">
      <c r="A14" s="109" t="s">
        <v>68</v>
      </c>
      <c r="B14" s="110"/>
      <c r="C14" s="36" t="s">
        <v>27</v>
      </c>
      <c r="D14" s="4">
        <f t="shared" ref="D14:D22" si="8">SUM(E14:AB14)</f>
        <v>2924</v>
      </c>
      <c r="E14" s="4">
        <f>SUM(E15:E16)</f>
        <v>1273</v>
      </c>
      <c r="F14" s="4">
        <f t="shared" ref="F14:AB14" si="9">SUM(F15:F16)</f>
        <v>969</v>
      </c>
      <c r="G14" s="4">
        <f t="shared" si="9"/>
        <v>16</v>
      </c>
      <c r="H14" s="4">
        <f t="shared" si="9"/>
        <v>21</v>
      </c>
      <c r="I14" s="4">
        <f t="shared" si="9"/>
        <v>268</v>
      </c>
      <c r="J14" s="4">
        <f t="shared" si="9"/>
        <v>170</v>
      </c>
      <c r="K14" s="4">
        <f t="shared" si="9"/>
        <v>13</v>
      </c>
      <c r="L14" s="4">
        <f t="shared" si="9"/>
        <v>9</v>
      </c>
      <c r="M14" s="4">
        <f t="shared" si="9"/>
        <v>30</v>
      </c>
      <c r="N14" s="4">
        <f t="shared" si="9"/>
        <v>24</v>
      </c>
      <c r="O14" s="4">
        <f t="shared" si="9"/>
        <v>68</v>
      </c>
      <c r="P14" s="4">
        <f t="shared" si="9"/>
        <v>61</v>
      </c>
      <c r="Q14" s="4">
        <f t="shared" si="9"/>
        <v>0</v>
      </c>
      <c r="R14" s="4">
        <f t="shared" si="9"/>
        <v>0</v>
      </c>
      <c r="S14" s="4">
        <f t="shared" si="9"/>
        <v>0</v>
      </c>
      <c r="T14" s="4">
        <f t="shared" si="9"/>
        <v>0</v>
      </c>
      <c r="U14" s="4">
        <f t="shared" si="9"/>
        <v>0</v>
      </c>
      <c r="V14" s="4">
        <f t="shared" si="9"/>
        <v>0</v>
      </c>
      <c r="W14" s="4">
        <f t="shared" si="9"/>
        <v>0</v>
      </c>
      <c r="X14" s="4">
        <f t="shared" si="9"/>
        <v>0</v>
      </c>
      <c r="Y14" s="4">
        <f t="shared" si="9"/>
        <v>0</v>
      </c>
      <c r="Z14" s="4">
        <f t="shared" si="9"/>
        <v>0</v>
      </c>
      <c r="AA14" s="4">
        <f t="shared" si="9"/>
        <v>1</v>
      </c>
      <c r="AB14" s="5">
        <f t="shared" si="9"/>
        <v>1</v>
      </c>
      <c r="AC14" s="38" t="s">
        <v>27</v>
      </c>
      <c r="AD14" s="39">
        <v>5325</v>
      </c>
      <c r="AE14" s="39">
        <f>SUM(AE15:AE16)</f>
        <v>6902</v>
      </c>
      <c r="AF14" s="40">
        <f t="shared" si="2"/>
        <v>1577</v>
      </c>
      <c r="AG14" s="41">
        <f t="shared" si="5"/>
        <v>0.29615023474178404</v>
      </c>
    </row>
    <row r="15" spans="1:33" ht="36.6" customHeight="1" x14ac:dyDescent="0.15">
      <c r="A15" s="109"/>
      <c r="B15" s="110"/>
      <c r="C15" s="10" t="s">
        <v>37</v>
      </c>
      <c r="D15" s="6">
        <f t="shared" si="8"/>
        <v>1198</v>
      </c>
      <c r="E15" s="6">
        <v>312</v>
      </c>
      <c r="F15" s="6">
        <v>556</v>
      </c>
      <c r="G15" s="6">
        <v>10</v>
      </c>
      <c r="H15" s="6">
        <v>12</v>
      </c>
      <c r="I15" s="6">
        <v>83</v>
      </c>
      <c r="J15" s="6">
        <v>94</v>
      </c>
      <c r="K15" s="6">
        <v>6</v>
      </c>
      <c r="L15" s="6">
        <v>8</v>
      </c>
      <c r="M15" s="6">
        <v>19</v>
      </c>
      <c r="N15" s="6">
        <v>23</v>
      </c>
      <c r="O15" s="6">
        <v>36</v>
      </c>
      <c r="P15" s="6">
        <v>39</v>
      </c>
      <c r="Q15" s="6">
        <v>0</v>
      </c>
      <c r="R15" s="6">
        <v>0</v>
      </c>
      <c r="S15" s="6">
        <v>0</v>
      </c>
      <c r="T15" s="6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20">
        <v>0</v>
      </c>
      <c r="AC15" s="13" t="s">
        <v>34</v>
      </c>
      <c r="AD15" s="14">
        <v>4223</v>
      </c>
      <c r="AE15" s="14">
        <v>5827</v>
      </c>
      <c r="AF15" s="15">
        <f t="shared" si="2"/>
        <v>1604</v>
      </c>
      <c r="AG15" s="16"/>
    </row>
    <row r="16" spans="1:33" ht="36.6" customHeight="1" x14ac:dyDescent="0.15">
      <c r="A16" s="109"/>
      <c r="B16" s="110"/>
      <c r="C16" s="17" t="s">
        <v>38</v>
      </c>
      <c r="D16" s="6">
        <f t="shared" si="8"/>
        <v>1726</v>
      </c>
      <c r="E16" s="6">
        <v>961</v>
      </c>
      <c r="F16" s="6">
        <v>413</v>
      </c>
      <c r="G16" s="6">
        <v>6</v>
      </c>
      <c r="H16" s="6">
        <v>9</v>
      </c>
      <c r="I16" s="6">
        <v>185</v>
      </c>
      <c r="J16" s="6">
        <v>76</v>
      </c>
      <c r="K16" s="6">
        <v>7</v>
      </c>
      <c r="L16" s="6">
        <v>1</v>
      </c>
      <c r="M16" s="6">
        <v>11</v>
      </c>
      <c r="N16" s="6">
        <v>1</v>
      </c>
      <c r="O16" s="6">
        <v>32</v>
      </c>
      <c r="P16" s="6">
        <v>22</v>
      </c>
      <c r="Q16" s="6">
        <v>0</v>
      </c>
      <c r="R16" s="6">
        <v>0</v>
      </c>
      <c r="S16" s="6">
        <v>0</v>
      </c>
      <c r="T16" s="6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1</v>
      </c>
      <c r="AB16" s="20">
        <v>1</v>
      </c>
      <c r="AC16" s="13" t="s">
        <v>35</v>
      </c>
      <c r="AD16" s="14">
        <v>1102</v>
      </c>
      <c r="AE16" s="14">
        <v>1075</v>
      </c>
      <c r="AF16" s="15">
        <f t="shared" si="2"/>
        <v>-27</v>
      </c>
      <c r="AG16" s="16"/>
    </row>
    <row r="17" spans="1:33" ht="36.6" customHeight="1" x14ac:dyDescent="0.15">
      <c r="A17" s="124" t="s">
        <v>62</v>
      </c>
      <c r="B17" s="125"/>
      <c r="C17" s="36" t="s">
        <v>27</v>
      </c>
      <c r="D17" s="4">
        <f t="shared" si="8"/>
        <v>284</v>
      </c>
      <c r="E17" s="4">
        <f>SUM(E18:E19)</f>
        <v>103</v>
      </c>
      <c r="F17" s="4">
        <f t="shared" ref="F17:AB17" si="10">SUM(F18:F19)</f>
        <v>116</v>
      </c>
      <c r="G17" s="4">
        <f t="shared" si="10"/>
        <v>5</v>
      </c>
      <c r="H17" s="4">
        <f t="shared" si="10"/>
        <v>6</v>
      </c>
      <c r="I17" s="4">
        <f t="shared" si="10"/>
        <v>25</v>
      </c>
      <c r="J17" s="4">
        <f t="shared" si="10"/>
        <v>25</v>
      </c>
      <c r="K17" s="4">
        <f t="shared" si="10"/>
        <v>1</v>
      </c>
      <c r="L17" s="4">
        <f t="shared" si="10"/>
        <v>1</v>
      </c>
      <c r="M17" s="4">
        <f t="shared" si="10"/>
        <v>1</v>
      </c>
      <c r="N17" s="4">
        <f t="shared" si="10"/>
        <v>1</v>
      </c>
      <c r="O17" s="4">
        <f t="shared" si="10"/>
        <v>0</v>
      </c>
      <c r="P17" s="4">
        <f t="shared" si="10"/>
        <v>0</v>
      </c>
      <c r="Q17" s="4">
        <f t="shared" si="10"/>
        <v>0</v>
      </c>
      <c r="R17" s="4">
        <f t="shared" si="10"/>
        <v>0</v>
      </c>
      <c r="S17" s="4">
        <f t="shared" si="10"/>
        <v>0</v>
      </c>
      <c r="T17" s="4">
        <f t="shared" si="10"/>
        <v>0</v>
      </c>
      <c r="U17" s="4">
        <f t="shared" si="10"/>
        <v>0</v>
      </c>
      <c r="V17" s="4">
        <f t="shared" si="10"/>
        <v>0</v>
      </c>
      <c r="W17" s="4">
        <f t="shared" si="10"/>
        <v>0</v>
      </c>
      <c r="X17" s="4">
        <f t="shared" si="10"/>
        <v>0</v>
      </c>
      <c r="Y17" s="4">
        <f t="shared" si="10"/>
        <v>0</v>
      </c>
      <c r="Z17" s="4">
        <f t="shared" si="10"/>
        <v>0</v>
      </c>
      <c r="AA17" s="4">
        <f t="shared" si="10"/>
        <v>0</v>
      </c>
      <c r="AB17" s="5">
        <f t="shared" si="10"/>
        <v>0</v>
      </c>
      <c r="AC17" s="38" t="s">
        <v>27</v>
      </c>
      <c r="AD17" s="39">
        <v>439</v>
      </c>
      <c r="AE17" s="39">
        <f>SUM(AE18:AE19)</f>
        <v>634</v>
      </c>
      <c r="AF17" s="40">
        <f t="shared" si="2"/>
        <v>195</v>
      </c>
      <c r="AG17" s="41">
        <f t="shared" si="5"/>
        <v>0.44419134396355353</v>
      </c>
    </row>
    <row r="18" spans="1:33" ht="36.6" customHeight="1" x14ac:dyDescent="0.15">
      <c r="A18" s="124"/>
      <c r="B18" s="125"/>
      <c r="C18" s="10" t="s">
        <v>37</v>
      </c>
      <c r="D18" s="6">
        <f t="shared" si="8"/>
        <v>98</v>
      </c>
      <c r="E18" s="6">
        <v>32</v>
      </c>
      <c r="F18" s="6">
        <v>43</v>
      </c>
      <c r="G18" s="6">
        <v>2</v>
      </c>
      <c r="H18" s="6">
        <v>3</v>
      </c>
      <c r="I18" s="6">
        <v>4</v>
      </c>
      <c r="J18" s="6">
        <v>12</v>
      </c>
      <c r="K18" s="6">
        <v>0</v>
      </c>
      <c r="L18" s="6">
        <v>0</v>
      </c>
      <c r="M18" s="6">
        <v>1</v>
      </c>
      <c r="N18" s="6">
        <v>1</v>
      </c>
      <c r="O18" s="6">
        <v>0</v>
      </c>
      <c r="P18" s="6">
        <v>0</v>
      </c>
      <c r="Q18" s="6">
        <v>0</v>
      </c>
      <c r="R18" s="6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20">
        <v>0</v>
      </c>
      <c r="AC18" s="13" t="s">
        <v>58</v>
      </c>
      <c r="AD18" s="14">
        <v>352</v>
      </c>
      <c r="AE18" s="14">
        <v>491</v>
      </c>
      <c r="AF18" s="15">
        <f t="shared" si="2"/>
        <v>139</v>
      </c>
      <c r="AG18" s="16"/>
    </row>
    <row r="19" spans="1:33" ht="36.6" customHeight="1" x14ac:dyDescent="0.15">
      <c r="A19" s="124"/>
      <c r="B19" s="125"/>
      <c r="C19" s="17" t="s">
        <v>38</v>
      </c>
      <c r="D19" s="6">
        <f t="shared" si="8"/>
        <v>186</v>
      </c>
      <c r="E19" s="6">
        <v>71</v>
      </c>
      <c r="F19" s="6">
        <v>73</v>
      </c>
      <c r="G19" s="6">
        <v>3</v>
      </c>
      <c r="H19" s="6">
        <v>3</v>
      </c>
      <c r="I19" s="6">
        <v>21</v>
      </c>
      <c r="J19" s="6">
        <v>13</v>
      </c>
      <c r="K19" s="6">
        <v>1</v>
      </c>
      <c r="L19" s="6">
        <v>1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12">
        <v>0</v>
      </c>
      <c r="AC19" s="13" t="s">
        <v>57</v>
      </c>
      <c r="AD19" s="14">
        <v>87</v>
      </c>
      <c r="AE19" s="14">
        <v>143</v>
      </c>
      <c r="AF19" s="15">
        <f t="shared" si="2"/>
        <v>56</v>
      </c>
      <c r="AG19" s="16"/>
    </row>
    <row r="20" spans="1:33" ht="36.6" customHeight="1" x14ac:dyDescent="0.15">
      <c r="A20" s="124" t="s">
        <v>63</v>
      </c>
      <c r="B20" s="125"/>
      <c r="C20" s="36" t="s">
        <v>27</v>
      </c>
      <c r="D20" s="4">
        <f t="shared" si="8"/>
        <v>309</v>
      </c>
      <c r="E20" s="4">
        <f>SUM(E21:E22)</f>
        <v>88</v>
      </c>
      <c r="F20" s="4">
        <f t="shared" ref="F20:AB20" si="11">SUM(F21:F22)</f>
        <v>95</v>
      </c>
      <c r="G20" s="4">
        <f t="shared" si="11"/>
        <v>11</v>
      </c>
      <c r="H20" s="4">
        <f t="shared" si="11"/>
        <v>9</v>
      </c>
      <c r="I20" s="4">
        <f t="shared" si="11"/>
        <v>47</v>
      </c>
      <c r="J20" s="4">
        <f t="shared" si="11"/>
        <v>37</v>
      </c>
      <c r="K20" s="4">
        <f t="shared" si="11"/>
        <v>1</v>
      </c>
      <c r="L20" s="4">
        <f t="shared" si="11"/>
        <v>1</v>
      </c>
      <c r="M20" s="4">
        <f t="shared" si="11"/>
        <v>0</v>
      </c>
      <c r="N20" s="4">
        <f t="shared" si="11"/>
        <v>0</v>
      </c>
      <c r="O20" s="4">
        <f t="shared" si="11"/>
        <v>10</v>
      </c>
      <c r="P20" s="4">
        <f t="shared" si="11"/>
        <v>10</v>
      </c>
      <c r="Q20" s="4">
        <f t="shared" si="11"/>
        <v>0</v>
      </c>
      <c r="R20" s="4">
        <f t="shared" si="11"/>
        <v>0</v>
      </c>
      <c r="S20" s="4">
        <f t="shared" si="11"/>
        <v>0</v>
      </c>
      <c r="T20" s="4">
        <f t="shared" si="11"/>
        <v>0</v>
      </c>
      <c r="U20" s="4">
        <f t="shared" si="11"/>
        <v>0</v>
      </c>
      <c r="V20" s="4">
        <f t="shared" si="11"/>
        <v>0</v>
      </c>
      <c r="W20" s="4">
        <f t="shared" si="11"/>
        <v>0</v>
      </c>
      <c r="X20" s="4">
        <f t="shared" si="11"/>
        <v>0</v>
      </c>
      <c r="Y20" s="4">
        <f t="shared" si="11"/>
        <v>0</v>
      </c>
      <c r="Z20" s="4">
        <f t="shared" si="11"/>
        <v>0</v>
      </c>
      <c r="AA20" s="4">
        <f t="shared" si="11"/>
        <v>0</v>
      </c>
      <c r="AB20" s="5">
        <f t="shared" si="11"/>
        <v>0</v>
      </c>
      <c r="AC20" s="38" t="s">
        <v>27</v>
      </c>
      <c r="AD20" s="39">
        <v>754</v>
      </c>
      <c r="AE20" s="39">
        <f>SUM(AE21:AE22)</f>
        <v>780</v>
      </c>
      <c r="AF20" s="40">
        <f t="shared" si="2"/>
        <v>26</v>
      </c>
      <c r="AG20" s="41">
        <f t="shared" si="5"/>
        <v>3.4482758620689655E-2</v>
      </c>
    </row>
    <row r="21" spans="1:33" ht="36.6" customHeight="1" x14ac:dyDescent="0.15">
      <c r="A21" s="124"/>
      <c r="B21" s="125"/>
      <c r="C21" s="10" t="s">
        <v>37</v>
      </c>
      <c r="D21" s="6">
        <f t="shared" si="8"/>
        <v>132</v>
      </c>
      <c r="E21" s="6">
        <v>40</v>
      </c>
      <c r="F21" s="6">
        <v>37</v>
      </c>
      <c r="G21" s="6">
        <v>5</v>
      </c>
      <c r="H21" s="6">
        <v>4</v>
      </c>
      <c r="I21" s="6">
        <v>21</v>
      </c>
      <c r="J21" s="6">
        <v>23</v>
      </c>
      <c r="K21" s="6">
        <v>1</v>
      </c>
      <c r="L21" s="6">
        <v>1</v>
      </c>
      <c r="M21" s="6">
        <v>0</v>
      </c>
      <c r="N21" s="6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20">
        <v>0</v>
      </c>
      <c r="AC21" s="13" t="s">
        <v>58</v>
      </c>
      <c r="AD21" s="14">
        <v>608</v>
      </c>
      <c r="AE21" s="14">
        <v>679</v>
      </c>
      <c r="AF21" s="15">
        <f t="shared" si="2"/>
        <v>71</v>
      </c>
      <c r="AG21" s="16"/>
    </row>
    <row r="22" spans="1:33" ht="36.6" customHeight="1" thickBot="1" x14ac:dyDescent="0.2">
      <c r="A22" s="126"/>
      <c r="B22" s="127"/>
      <c r="C22" s="21" t="s">
        <v>38</v>
      </c>
      <c r="D22" s="22">
        <f t="shared" si="8"/>
        <v>177</v>
      </c>
      <c r="E22" s="22">
        <v>48</v>
      </c>
      <c r="F22" s="22">
        <v>58</v>
      </c>
      <c r="G22" s="22">
        <v>6</v>
      </c>
      <c r="H22" s="22">
        <v>5</v>
      </c>
      <c r="I22" s="22">
        <v>26</v>
      </c>
      <c r="J22" s="22">
        <v>14</v>
      </c>
      <c r="K22" s="22">
        <v>0</v>
      </c>
      <c r="L22" s="22">
        <v>0</v>
      </c>
      <c r="M22" s="22">
        <v>0</v>
      </c>
      <c r="N22" s="22">
        <v>0</v>
      </c>
      <c r="O22" s="23">
        <v>10</v>
      </c>
      <c r="P22" s="23">
        <v>10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4">
        <v>0</v>
      </c>
      <c r="AC22" s="25" t="s">
        <v>57</v>
      </c>
      <c r="AD22" s="26">
        <v>146</v>
      </c>
      <c r="AE22" s="26">
        <v>101</v>
      </c>
      <c r="AF22" s="27">
        <f t="shared" si="2"/>
        <v>-45</v>
      </c>
      <c r="AG22" s="28"/>
    </row>
    <row r="28" spans="1:33" x14ac:dyDescent="0.15">
      <c r="Z28" s="1" t="s">
        <v>36</v>
      </c>
    </row>
  </sheetData>
  <mergeCells count="29">
    <mergeCell ref="U3:V3"/>
    <mergeCell ref="S3:T3"/>
    <mergeCell ref="A14:B16"/>
    <mergeCell ref="A17:B19"/>
    <mergeCell ref="A20:B22"/>
    <mergeCell ref="A5:B7"/>
    <mergeCell ref="E3:F3"/>
    <mergeCell ref="M3:N3"/>
    <mergeCell ref="A1:AG1"/>
    <mergeCell ref="A8:B10"/>
    <mergeCell ref="A11:B13"/>
    <mergeCell ref="C2:AB2"/>
    <mergeCell ref="K3:L3"/>
    <mergeCell ref="A2:B4"/>
    <mergeCell ref="C3:C4"/>
    <mergeCell ref="D3:D4"/>
    <mergeCell ref="G3:H3"/>
    <mergeCell ref="I3:J3"/>
    <mergeCell ref="Q3:R3"/>
    <mergeCell ref="O3:P3"/>
    <mergeCell ref="AA3:AB3"/>
    <mergeCell ref="Y3:Z3"/>
    <mergeCell ref="W3:X3"/>
    <mergeCell ref="AC2:AG2"/>
    <mergeCell ref="AC3:AC4"/>
    <mergeCell ref="AD3:AD4"/>
    <mergeCell ref="AE3:AE4"/>
    <mergeCell ref="AF3:AF4"/>
    <mergeCell ref="AG3:AG4"/>
  </mergeCells>
  <phoneticPr fontId="2" type="noConversion"/>
  <pageMargins left="0.19685039370078741" right="0.19685039370078741" top="0.78740157480314965" bottom="0.70866141732283472" header="0.51181102362204722" footer="0.51181102362204722"/>
  <pageSetup paperSize="9" scale="6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2"/>
  <sheetViews>
    <sheetView tabSelected="1" view="pageBreakPreview" zoomScale="85" zoomScaleNormal="100" zoomScaleSheetLayoutView="85" workbookViewId="0">
      <pane xSplit="2" ySplit="4" topLeftCell="I5" activePane="bottomRight" state="frozen"/>
      <selection pane="topRight" activeCell="C1" sqref="C1"/>
      <selection pane="bottomLeft" activeCell="A5" sqref="A5"/>
      <selection pane="bottomRight" activeCell="AD15" sqref="AD15"/>
    </sheetView>
  </sheetViews>
  <sheetFormatPr defaultColWidth="8.77734375" defaultRowHeight="16.5" x14ac:dyDescent="0.15"/>
  <cols>
    <col min="1" max="1" width="7.21875" style="1" customWidth="1"/>
    <col min="2" max="2" width="17.44140625" style="1" customWidth="1"/>
    <col min="3" max="3" width="7.5546875" style="1" customWidth="1"/>
    <col min="4" max="4" width="9.6640625" style="1" customWidth="1"/>
    <col min="5" max="28" width="7.88671875" style="1" customWidth="1"/>
    <col min="29" max="33" width="10.77734375" style="1" customWidth="1"/>
    <col min="34" max="16384" width="8.77734375" style="1"/>
  </cols>
  <sheetData>
    <row r="1" spans="1:33" ht="30" customHeight="1" thickBot="1" x14ac:dyDescent="0.2">
      <c r="A1" s="130" t="s">
        <v>91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</row>
    <row r="2" spans="1:33" ht="43.15" customHeight="1" x14ac:dyDescent="0.15">
      <c r="A2" s="114" t="s">
        <v>14</v>
      </c>
      <c r="B2" s="115"/>
      <c r="C2" s="115" t="s">
        <v>92</v>
      </c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74"/>
      <c r="AC2" s="167" t="s">
        <v>45</v>
      </c>
      <c r="AD2" s="168"/>
      <c r="AE2" s="168"/>
      <c r="AF2" s="168"/>
      <c r="AG2" s="169"/>
    </row>
    <row r="3" spans="1:33" ht="43.15" customHeight="1" x14ac:dyDescent="0.15">
      <c r="A3" s="116"/>
      <c r="B3" s="117"/>
      <c r="C3" s="117" t="s">
        <v>0</v>
      </c>
      <c r="D3" s="117" t="s">
        <v>16</v>
      </c>
      <c r="E3" s="113" t="s">
        <v>17</v>
      </c>
      <c r="F3" s="113"/>
      <c r="G3" s="113" t="s">
        <v>18</v>
      </c>
      <c r="H3" s="113"/>
      <c r="I3" s="113" t="s">
        <v>65</v>
      </c>
      <c r="J3" s="113"/>
      <c r="K3" s="113" t="s">
        <v>67</v>
      </c>
      <c r="L3" s="113"/>
      <c r="M3" s="113" t="s">
        <v>19</v>
      </c>
      <c r="N3" s="113"/>
      <c r="O3" s="113" t="s">
        <v>20</v>
      </c>
      <c r="P3" s="113"/>
      <c r="Q3" s="113" t="s">
        <v>21</v>
      </c>
      <c r="R3" s="113"/>
      <c r="S3" s="113" t="s">
        <v>22</v>
      </c>
      <c r="T3" s="113"/>
      <c r="U3" s="113" t="s">
        <v>23</v>
      </c>
      <c r="V3" s="113"/>
      <c r="W3" s="113" t="s">
        <v>24</v>
      </c>
      <c r="X3" s="113"/>
      <c r="Y3" s="113" t="s">
        <v>25</v>
      </c>
      <c r="Z3" s="113"/>
      <c r="AA3" s="113" t="s">
        <v>26</v>
      </c>
      <c r="AB3" s="120"/>
      <c r="AC3" s="102" t="s">
        <v>0</v>
      </c>
      <c r="AD3" s="104" t="s">
        <v>88</v>
      </c>
      <c r="AE3" s="104" t="s">
        <v>94</v>
      </c>
      <c r="AF3" s="104" t="s">
        <v>30</v>
      </c>
      <c r="AG3" s="106" t="s">
        <v>29</v>
      </c>
    </row>
    <row r="4" spans="1:33" ht="43.15" customHeight="1" x14ac:dyDescent="0.15">
      <c r="A4" s="131"/>
      <c r="B4" s="132"/>
      <c r="C4" s="132"/>
      <c r="D4" s="132"/>
      <c r="E4" s="42" t="s">
        <v>39</v>
      </c>
      <c r="F4" s="42" t="s">
        <v>40</v>
      </c>
      <c r="G4" s="42" t="s">
        <v>39</v>
      </c>
      <c r="H4" s="42" t="s">
        <v>40</v>
      </c>
      <c r="I4" s="42" t="s">
        <v>39</v>
      </c>
      <c r="J4" s="42" t="s">
        <v>40</v>
      </c>
      <c r="K4" s="42" t="s">
        <v>39</v>
      </c>
      <c r="L4" s="42" t="s">
        <v>41</v>
      </c>
      <c r="M4" s="42" t="s">
        <v>39</v>
      </c>
      <c r="N4" s="42" t="s">
        <v>40</v>
      </c>
      <c r="O4" s="42" t="s">
        <v>39</v>
      </c>
      <c r="P4" s="42" t="s">
        <v>40</v>
      </c>
      <c r="Q4" s="42" t="s">
        <v>39</v>
      </c>
      <c r="R4" s="42" t="s">
        <v>40</v>
      </c>
      <c r="S4" s="42" t="s">
        <v>39</v>
      </c>
      <c r="T4" s="42" t="s">
        <v>40</v>
      </c>
      <c r="U4" s="42" t="s">
        <v>39</v>
      </c>
      <c r="V4" s="42" t="s">
        <v>40</v>
      </c>
      <c r="W4" s="42" t="s">
        <v>39</v>
      </c>
      <c r="X4" s="42" t="s">
        <v>40</v>
      </c>
      <c r="Y4" s="42" t="s">
        <v>39</v>
      </c>
      <c r="Z4" s="42" t="s">
        <v>40</v>
      </c>
      <c r="AA4" s="42" t="s">
        <v>39</v>
      </c>
      <c r="AB4" s="43" t="s">
        <v>40</v>
      </c>
      <c r="AC4" s="173"/>
      <c r="AD4" s="133"/>
      <c r="AE4" s="133"/>
      <c r="AF4" s="133"/>
      <c r="AG4" s="166"/>
    </row>
    <row r="5" spans="1:33" ht="43.15" customHeight="1" x14ac:dyDescent="0.15">
      <c r="A5" s="170" t="s">
        <v>64</v>
      </c>
      <c r="B5" s="171"/>
      <c r="C5" s="51" t="s">
        <v>28</v>
      </c>
      <c r="D5" s="52">
        <f>SUM(D6:D7)</f>
        <v>14654</v>
      </c>
      <c r="E5" s="52">
        <f>SUM(E6:E7)</f>
        <v>5289</v>
      </c>
      <c r="F5" s="52">
        <f t="shared" ref="F5:AB5" si="0">SUM(F6:F7)</f>
        <v>4766</v>
      </c>
      <c r="G5" s="52">
        <f t="shared" si="0"/>
        <v>185</v>
      </c>
      <c r="H5" s="52">
        <f t="shared" si="0"/>
        <v>229</v>
      </c>
      <c r="I5" s="52">
        <f t="shared" si="0"/>
        <v>1516</v>
      </c>
      <c r="J5" s="52">
        <f t="shared" si="0"/>
        <v>1503</v>
      </c>
      <c r="K5" s="52">
        <f t="shared" si="0"/>
        <v>198</v>
      </c>
      <c r="L5" s="52">
        <f t="shared" si="0"/>
        <v>119</v>
      </c>
      <c r="M5" s="52">
        <f t="shared" si="0"/>
        <v>116</v>
      </c>
      <c r="N5" s="52">
        <f t="shared" si="0"/>
        <v>147</v>
      </c>
      <c r="O5" s="52">
        <f t="shared" si="0"/>
        <v>239</v>
      </c>
      <c r="P5" s="52">
        <f t="shared" si="0"/>
        <v>201</v>
      </c>
      <c r="Q5" s="52">
        <f t="shared" si="0"/>
        <v>47</v>
      </c>
      <c r="R5" s="52">
        <f t="shared" si="0"/>
        <v>44</v>
      </c>
      <c r="S5" s="52">
        <f t="shared" si="0"/>
        <v>4</v>
      </c>
      <c r="T5" s="52">
        <f t="shared" si="0"/>
        <v>3</v>
      </c>
      <c r="U5" s="52">
        <f t="shared" si="0"/>
        <v>0</v>
      </c>
      <c r="V5" s="52">
        <f t="shared" si="0"/>
        <v>1</v>
      </c>
      <c r="W5" s="52">
        <f t="shared" si="0"/>
        <v>4</v>
      </c>
      <c r="X5" s="52">
        <f t="shared" si="0"/>
        <v>16</v>
      </c>
      <c r="Y5" s="52">
        <f t="shared" si="0"/>
        <v>6</v>
      </c>
      <c r="Z5" s="52">
        <f t="shared" si="0"/>
        <v>8</v>
      </c>
      <c r="AA5" s="52">
        <f t="shared" si="0"/>
        <v>10</v>
      </c>
      <c r="AB5" s="53">
        <f t="shared" si="0"/>
        <v>3</v>
      </c>
      <c r="AC5" s="54" t="s">
        <v>28</v>
      </c>
      <c r="AD5" s="52">
        <v>31398</v>
      </c>
      <c r="AE5" s="52">
        <f>SUM(AE6:AE7)</f>
        <v>31652</v>
      </c>
      <c r="AF5" s="55">
        <f>AE5-AD5</f>
        <v>254</v>
      </c>
      <c r="AG5" s="100">
        <f>AF5/AD5</f>
        <v>8.0896872412255551E-3</v>
      </c>
    </row>
    <row r="6" spans="1:33" ht="43.15" customHeight="1" x14ac:dyDescent="0.15">
      <c r="A6" s="135"/>
      <c r="B6" s="171"/>
      <c r="C6" s="48" t="s">
        <v>31</v>
      </c>
      <c r="D6" s="44">
        <f>SUM(E6:AB6)</f>
        <v>7026</v>
      </c>
      <c r="E6" s="44">
        <f t="shared" ref="E6:M6" si="1">SUM(E9,E12,E15,E18,E21,E24,E27,E30,E33,E36,E39,E42,E45,E48,E51,E54,E57,E60)</f>
        <v>2379</v>
      </c>
      <c r="F6" s="44">
        <f t="shared" si="1"/>
        <v>2292</v>
      </c>
      <c r="G6" s="44">
        <f t="shared" si="1"/>
        <v>106</v>
      </c>
      <c r="H6" s="44">
        <f t="shared" si="1"/>
        <v>143</v>
      </c>
      <c r="I6" s="44">
        <f t="shared" si="1"/>
        <v>720</v>
      </c>
      <c r="J6" s="44">
        <f t="shared" si="1"/>
        <v>745</v>
      </c>
      <c r="K6" s="44">
        <f t="shared" si="1"/>
        <v>88</v>
      </c>
      <c r="L6" s="44">
        <f t="shared" si="1"/>
        <v>62</v>
      </c>
      <c r="M6" s="44">
        <f t="shared" si="1"/>
        <v>74</v>
      </c>
      <c r="N6" s="44">
        <f t="shared" ref="N6:AB6" si="2">SUM(N9,N12,N15,N18,N21,N24,N27,N30,N33,N36,N39,N42,N45,N48,N51,N54,N57,N60)</f>
        <v>85</v>
      </c>
      <c r="O6" s="44">
        <f t="shared" si="2"/>
        <v>130</v>
      </c>
      <c r="P6" s="44">
        <f t="shared" si="2"/>
        <v>124</v>
      </c>
      <c r="Q6" s="44">
        <f t="shared" si="2"/>
        <v>19</v>
      </c>
      <c r="R6" s="44">
        <f t="shared" si="2"/>
        <v>31</v>
      </c>
      <c r="S6" s="44">
        <f t="shared" si="2"/>
        <v>3</v>
      </c>
      <c r="T6" s="44">
        <f t="shared" si="2"/>
        <v>3</v>
      </c>
      <c r="U6" s="44">
        <f t="shared" si="2"/>
        <v>0</v>
      </c>
      <c r="V6" s="44">
        <f t="shared" si="2"/>
        <v>1</v>
      </c>
      <c r="W6" s="44">
        <f t="shared" si="2"/>
        <v>2</v>
      </c>
      <c r="X6" s="44">
        <f t="shared" si="2"/>
        <v>10</v>
      </c>
      <c r="Y6" s="44">
        <f t="shared" si="2"/>
        <v>5</v>
      </c>
      <c r="Z6" s="44">
        <f t="shared" si="2"/>
        <v>2</v>
      </c>
      <c r="AA6" s="44">
        <f t="shared" si="2"/>
        <v>2</v>
      </c>
      <c r="AB6" s="45">
        <f t="shared" si="2"/>
        <v>0</v>
      </c>
      <c r="AC6" s="49" t="s">
        <v>42</v>
      </c>
      <c r="AD6" s="44">
        <v>26411</v>
      </c>
      <c r="AE6" s="44">
        <f>SUM(AE9,AE12,AE15,AE18,AE21,AE24,AE27,AE30,AE33,AE36,AEB39,AE42,AE45,AE48,AE51,AE54,AE57,AE60)</f>
        <v>26327</v>
      </c>
      <c r="AF6" s="46">
        <f t="shared" ref="AF6:AF61" si="3">AE6-AD6</f>
        <v>-84</v>
      </c>
      <c r="AG6" s="47">
        <f>AF6/AD6</f>
        <v>-3.1804929764113437E-3</v>
      </c>
    </row>
    <row r="7" spans="1:33" ht="43.15" customHeight="1" x14ac:dyDescent="0.15">
      <c r="A7" s="136"/>
      <c r="B7" s="172"/>
      <c r="C7" s="60" t="s">
        <v>32</v>
      </c>
      <c r="D7" s="61">
        <f>SUM(E7:AB7)</f>
        <v>7628</v>
      </c>
      <c r="E7" s="61">
        <f t="shared" ref="E7:M7" si="4">SUM(E10,E13,E16,E19,E22,E25,E28,E31,E34,E37,E40,E43,E46,E49,E52,E55,E58,E61)</f>
        <v>2910</v>
      </c>
      <c r="F7" s="61">
        <f t="shared" si="4"/>
        <v>2474</v>
      </c>
      <c r="G7" s="61">
        <f t="shared" si="4"/>
        <v>79</v>
      </c>
      <c r="H7" s="61">
        <f t="shared" si="4"/>
        <v>86</v>
      </c>
      <c r="I7" s="61">
        <f t="shared" si="4"/>
        <v>796</v>
      </c>
      <c r="J7" s="61">
        <f t="shared" si="4"/>
        <v>758</v>
      </c>
      <c r="K7" s="61">
        <f t="shared" si="4"/>
        <v>110</v>
      </c>
      <c r="L7" s="61">
        <f t="shared" si="4"/>
        <v>57</v>
      </c>
      <c r="M7" s="61">
        <f t="shared" si="4"/>
        <v>42</v>
      </c>
      <c r="N7" s="61">
        <f t="shared" ref="N7:AB7" si="5">SUM(N10,N13,N16,N19,N22,N25,N28,N31,N34,N37,N40,N43,N46,N49,N52,N55,N58,N61)</f>
        <v>62</v>
      </c>
      <c r="O7" s="61">
        <f t="shared" si="5"/>
        <v>109</v>
      </c>
      <c r="P7" s="61">
        <f t="shared" si="5"/>
        <v>77</v>
      </c>
      <c r="Q7" s="61">
        <f t="shared" si="5"/>
        <v>28</v>
      </c>
      <c r="R7" s="61">
        <f t="shared" si="5"/>
        <v>13</v>
      </c>
      <c r="S7" s="61">
        <f t="shared" si="5"/>
        <v>1</v>
      </c>
      <c r="T7" s="61">
        <f t="shared" si="5"/>
        <v>0</v>
      </c>
      <c r="U7" s="61">
        <f t="shared" si="5"/>
        <v>0</v>
      </c>
      <c r="V7" s="61">
        <f t="shared" si="5"/>
        <v>0</v>
      </c>
      <c r="W7" s="61">
        <f t="shared" si="5"/>
        <v>2</v>
      </c>
      <c r="X7" s="61">
        <f t="shared" si="5"/>
        <v>6</v>
      </c>
      <c r="Y7" s="61">
        <f t="shared" si="5"/>
        <v>1</v>
      </c>
      <c r="Z7" s="61">
        <f t="shared" si="5"/>
        <v>6</v>
      </c>
      <c r="AA7" s="61">
        <f t="shared" si="5"/>
        <v>8</v>
      </c>
      <c r="AB7" s="62">
        <f t="shared" si="5"/>
        <v>3</v>
      </c>
      <c r="AC7" s="63" t="s">
        <v>43</v>
      </c>
      <c r="AD7" s="61">
        <v>4987</v>
      </c>
      <c r="AE7" s="61">
        <f>SUM(AE10,AE13,AE16,AE19,AE22,AE25,AE28,AE31,AE34,AE37,AE40,AE43,AE46,AE49,AE52,AE55,AE58,AE61)</f>
        <v>5325</v>
      </c>
      <c r="AF7" s="64">
        <f t="shared" si="3"/>
        <v>338</v>
      </c>
      <c r="AG7" s="65">
        <f t="shared" ref="AG7:AG28" si="6">AF7/AD7</f>
        <v>6.7776218167234809E-2</v>
      </c>
    </row>
    <row r="8" spans="1:33" ht="43.15" customHeight="1" x14ac:dyDescent="0.15">
      <c r="A8" s="137" t="s">
        <v>1</v>
      </c>
      <c r="B8" s="161" t="s">
        <v>70</v>
      </c>
      <c r="C8" s="72" t="s">
        <v>27</v>
      </c>
      <c r="D8" s="73">
        <f>SUM(E8:AB8)</f>
        <v>1221</v>
      </c>
      <c r="E8" s="73">
        <f t="shared" ref="E8:M8" si="7">SUM(E9:E10)</f>
        <v>418</v>
      </c>
      <c r="F8" s="73">
        <f t="shared" si="7"/>
        <v>480</v>
      </c>
      <c r="G8" s="73">
        <f t="shared" si="7"/>
        <v>12</v>
      </c>
      <c r="H8" s="73">
        <f t="shared" si="7"/>
        <v>23</v>
      </c>
      <c r="I8" s="73">
        <f t="shared" si="7"/>
        <v>111</v>
      </c>
      <c r="J8" s="73">
        <f t="shared" si="7"/>
        <v>162</v>
      </c>
      <c r="K8" s="73">
        <f t="shared" si="7"/>
        <v>9</v>
      </c>
      <c r="L8" s="73">
        <f t="shared" si="7"/>
        <v>2</v>
      </c>
      <c r="M8" s="73">
        <f t="shared" si="7"/>
        <v>1</v>
      </c>
      <c r="N8" s="73">
        <f t="shared" ref="N8:AB8" si="8">SUM(N9:N10)</f>
        <v>1</v>
      </c>
      <c r="O8" s="73">
        <f t="shared" si="8"/>
        <v>0</v>
      </c>
      <c r="P8" s="73">
        <f t="shared" si="8"/>
        <v>0</v>
      </c>
      <c r="Q8" s="73">
        <f t="shared" si="8"/>
        <v>1</v>
      </c>
      <c r="R8" s="73">
        <f t="shared" si="8"/>
        <v>1</v>
      </c>
      <c r="S8" s="73">
        <f t="shared" si="8"/>
        <v>0</v>
      </c>
      <c r="T8" s="73">
        <f t="shared" si="8"/>
        <v>0</v>
      </c>
      <c r="U8" s="73">
        <f t="shared" si="8"/>
        <v>0</v>
      </c>
      <c r="V8" s="73">
        <f t="shared" si="8"/>
        <v>0</v>
      </c>
      <c r="W8" s="73">
        <f t="shared" si="8"/>
        <v>0</v>
      </c>
      <c r="X8" s="73">
        <f t="shared" si="8"/>
        <v>0</v>
      </c>
      <c r="Y8" s="73">
        <f t="shared" si="8"/>
        <v>0</v>
      </c>
      <c r="Z8" s="73">
        <f t="shared" si="8"/>
        <v>0</v>
      </c>
      <c r="AA8" s="73">
        <f t="shared" si="8"/>
        <v>0</v>
      </c>
      <c r="AB8" s="74">
        <f t="shared" si="8"/>
        <v>0</v>
      </c>
      <c r="AC8" s="75" t="s">
        <v>27</v>
      </c>
      <c r="AD8" s="73">
        <v>2665</v>
      </c>
      <c r="AE8" s="73">
        <f>SUM(AE9:AE10)</f>
        <v>2756</v>
      </c>
      <c r="AF8" s="76">
        <f t="shared" si="3"/>
        <v>91</v>
      </c>
      <c r="AG8" s="77">
        <f t="shared" si="6"/>
        <v>3.4146341463414637E-2</v>
      </c>
    </row>
    <row r="9" spans="1:33" ht="43.15" customHeight="1" x14ac:dyDescent="0.15">
      <c r="A9" s="135"/>
      <c r="B9" s="162"/>
      <c r="C9" s="48" t="s">
        <v>37</v>
      </c>
      <c r="D9" s="44">
        <f>SUM(E9:AB9)</f>
        <v>548</v>
      </c>
      <c r="E9" s="44">
        <v>117</v>
      </c>
      <c r="F9" s="44">
        <v>244</v>
      </c>
      <c r="G9" s="44">
        <v>7</v>
      </c>
      <c r="H9" s="44">
        <v>19</v>
      </c>
      <c r="I9" s="44">
        <v>46</v>
      </c>
      <c r="J9" s="44">
        <v>112</v>
      </c>
      <c r="K9" s="44">
        <v>3</v>
      </c>
      <c r="L9" s="44">
        <v>0</v>
      </c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5"/>
      <c r="AC9" s="49" t="s">
        <v>42</v>
      </c>
      <c r="AD9" s="44">
        <v>2207</v>
      </c>
      <c r="AE9" s="44">
        <v>2330</v>
      </c>
      <c r="AF9" s="46">
        <f t="shared" si="3"/>
        <v>123</v>
      </c>
      <c r="AG9" s="47">
        <f t="shared" si="6"/>
        <v>5.5731762573629363E-2</v>
      </c>
    </row>
    <row r="10" spans="1:33" ht="43.15" customHeight="1" x14ac:dyDescent="0.15">
      <c r="A10" s="138"/>
      <c r="B10" s="163"/>
      <c r="C10" s="78" t="s">
        <v>38</v>
      </c>
      <c r="D10" s="79">
        <f>SUM(E10:AB10)</f>
        <v>673</v>
      </c>
      <c r="E10" s="79">
        <v>301</v>
      </c>
      <c r="F10" s="79">
        <v>236</v>
      </c>
      <c r="G10" s="79">
        <v>5</v>
      </c>
      <c r="H10" s="79">
        <v>4</v>
      </c>
      <c r="I10" s="79">
        <v>65</v>
      </c>
      <c r="J10" s="79">
        <v>50</v>
      </c>
      <c r="K10" s="79">
        <v>6</v>
      </c>
      <c r="L10" s="79">
        <v>2</v>
      </c>
      <c r="M10" s="79">
        <v>1</v>
      </c>
      <c r="N10" s="79">
        <v>1</v>
      </c>
      <c r="O10" s="79">
        <v>0</v>
      </c>
      <c r="P10" s="79">
        <v>0</v>
      </c>
      <c r="Q10" s="79">
        <v>1</v>
      </c>
      <c r="R10" s="79">
        <v>1</v>
      </c>
      <c r="S10" s="79"/>
      <c r="T10" s="79"/>
      <c r="U10" s="79"/>
      <c r="V10" s="79"/>
      <c r="W10" s="79"/>
      <c r="X10" s="79"/>
      <c r="Y10" s="79"/>
      <c r="Z10" s="79"/>
      <c r="AA10" s="79"/>
      <c r="AB10" s="80"/>
      <c r="AC10" s="81" t="s">
        <v>43</v>
      </c>
      <c r="AD10" s="79">
        <v>458</v>
      </c>
      <c r="AE10" s="79">
        <v>426</v>
      </c>
      <c r="AF10" s="82">
        <f t="shared" si="3"/>
        <v>-32</v>
      </c>
      <c r="AG10" s="83">
        <f t="shared" si="6"/>
        <v>-6.9868995633187769E-2</v>
      </c>
    </row>
    <row r="11" spans="1:33" ht="43.15" customHeight="1" x14ac:dyDescent="0.15">
      <c r="A11" s="134" t="s">
        <v>2</v>
      </c>
      <c r="B11" s="164" t="s">
        <v>71</v>
      </c>
      <c r="C11" s="66" t="s">
        <v>46</v>
      </c>
      <c r="D11" s="67">
        <f t="shared" ref="D11:D61" si="9">SUM(E11:AB11)</f>
        <v>231</v>
      </c>
      <c r="E11" s="67">
        <f>SUM(E12:E13)</f>
        <v>74</v>
      </c>
      <c r="F11" s="67">
        <f t="shared" ref="F11:AB11" si="10">SUM(F12:F13)</f>
        <v>62</v>
      </c>
      <c r="G11" s="67">
        <f t="shared" si="10"/>
        <v>9</v>
      </c>
      <c r="H11" s="67">
        <f t="shared" si="10"/>
        <v>13</v>
      </c>
      <c r="I11" s="67">
        <f t="shared" si="10"/>
        <v>39</v>
      </c>
      <c r="J11" s="67">
        <f t="shared" si="10"/>
        <v>34</v>
      </c>
      <c r="K11" s="67">
        <f t="shared" si="10"/>
        <v>0</v>
      </c>
      <c r="L11" s="67">
        <f t="shared" si="10"/>
        <v>0</v>
      </c>
      <c r="M11" s="67">
        <f t="shared" si="10"/>
        <v>0</v>
      </c>
      <c r="N11" s="67">
        <f t="shared" si="10"/>
        <v>0</v>
      </c>
      <c r="O11" s="67">
        <f t="shared" si="10"/>
        <v>0</v>
      </c>
      <c r="P11" s="67">
        <f t="shared" si="10"/>
        <v>0</v>
      </c>
      <c r="Q11" s="67">
        <f t="shared" si="10"/>
        <v>0</v>
      </c>
      <c r="R11" s="67">
        <f t="shared" si="10"/>
        <v>0</v>
      </c>
      <c r="S11" s="67">
        <f t="shared" si="10"/>
        <v>0</v>
      </c>
      <c r="T11" s="67">
        <f t="shared" si="10"/>
        <v>0</v>
      </c>
      <c r="U11" s="67">
        <f t="shared" si="10"/>
        <v>0</v>
      </c>
      <c r="V11" s="67">
        <f t="shared" si="10"/>
        <v>0</v>
      </c>
      <c r="W11" s="67">
        <f t="shared" si="10"/>
        <v>0</v>
      </c>
      <c r="X11" s="67">
        <f t="shared" si="10"/>
        <v>0</v>
      </c>
      <c r="Y11" s="67">
        <f t="shared" si="10"/>
        <v>0</v>
      </c>
      <c r="Z11" s="67">
        <f t="shared" si="10"/>
        <v>0</v>
      </c>
      <c r="AA11" s="67">
        <f t="shared" si="10"/>
        <v>0</v>
      </c>
      <c r="AB11" s="68">
        <f t="shared" si="10"/>
        <v>0</v>
      </c>
      <c r="AC11" s="69" t="s">
        <v>27</v>
      </c>
      <c r="AD11" s="67">
        <v>663</v>
      </c>
      <c r="AE11" s="67">
        <f>SUM(AE12:AE13)</f>
        <v>551</v>
      </c>
      <c r="AF11" s="96">
        <f t="shared" si="3"/>
        <v>-112</v>
      </c>
      <c r="AG11" s="97">
        <f t="shared" si="6"/>
        <v>-0.1689291101055807</v>
      </c>
    </row>
    <row r="12" spans="1:33" ht="43.15" customHeight="1" x14ac:dyDescent="0.15">
      <c r="A12" s="135"/>
      <c r="B12" s="162"/>
      <c r="C12" s="48" t="s">
        <v>37</v>
      </c>
      <c r="D12" s="44">
        <f>SUM(E12:AB12)</f>
        <v>111</v>
      </c>
      <c r="E12" s="44">
        <v>29</v>
      </c>
      <c r="F12" s="44">
        <v>26</v>
      </c>
      <c r="G12" s="44">
        <v>6</v>
      </c>
      <c r="H12" s="44">
        <v>7</v>
      </c>
      <c r="I12" s="44">
        <v>22</v>
      </c>
      <c r="J12" s="44">
        <v>21</v>
      </c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5"/>
      <c r="AC12" s="49" t="s">
        <v>42</v>
      </c>
      <c r="AD12" s="44">
        <v>541</v>
      </c>
      <c r="AE12" s="44">
        <v>491</v>
      </c>
      <c r="AF12" s="46">
        <f t="shared" si="3"/>
        <v>-50</v>
      </c>
      <c r="AG12" s="47">
        <f t="shared" si="6"/>
        <v>-9.2421441774491686E-2</v>
      </c>
    </row>
    <row r="13" spans="1:33" ht="43.15" customHeight="1" x14ac:dyDescent="0.15">
      <c r="A13" s="136"/>
      <c r="B13" s="165"/>
      <c r="C13" s="60" t="s">
        <v>38</v>
      </c>
      <c r="D13" s="61">
        <f>SUM(E13:AB13)</f>
        <v>120</v>
      </c>
      <c r="E13" s="61">
        <v>45</v>
      </c>
      <c r="F13" s="61">
        <v>36</v>
      </c>
      <c r="G13" s="61">
        <v>3</v>
      </c>
      <c r="H13" s="61">
        <v>6</v>
      </c>
      <c r="I13" s="61">
        <v>17</v>
      </c>
      <c r="J13" s="61">
        <v>13</v>
      </c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2"/>
      <c r="AC13" s="63" t="s">
        <v>43</v>
      </c>
      <c r="AD13" s="61">
        <v>122</v>
      </c>
      <c r="AE13" s="61">
        <v>60</v>
      </c>
      <c r="AF13" s="98">
        <f t="shared" si="3"/>
        <v>-62</v>
      </c>
      <c r="AG13" s="99">
        <f t="shared" si="6"/>
        <v>-0.50819672131147542</v>
      </c>
    </row>
    <row r="14" spans="1:33" ht="43.15" customHeight="1" x14ac:dyDescent="0.15">
      <c r="A14" s="137" t="s">
        <v>3</v>
      </c>
      <c r="B14" s="161" t="s">
        <v>72</v>
      </c>
      <c r="C14" s="72" t="s">
        <v>27</v>
      </c>
      <c r="D14" s="73">
        <f t="shared" si="9"/>
        <v>1072</v>
      </c>
      <c r="E14" s="73">
        <f>SUM(E15:E16)</f>
        <v>530</v>
      </c>
      <c r="F14" s="73">
        <f t="shared" ref="F14:AB14" si="11">SUM(F15:F16)</f>
        <v>340</v>
      </c>
      <c r="G14" s="73">
        <f t="shared" si="11"/>
        <v>8</v>
      </c>
      <c r="H14" s="73">
        <f t="shared" si="11"/>
        <v>8</v>
      </c>
      <c r="I14" s="73">
        <f t="shared" si="11"/>
        <v>104</v>
      </c>
      <c r="J14" s="73">
        <f t="shared" si="11"/>
        <v>67</v>
      </c>
      <c r="K14" s="73">
        <f t="shared" si="11"/>
        <v>7</v>
      </c>
      <c r="L14" s="73">
        <f t="shared" si="11"/>
        <v>6</v>
      </c>
      <c r="M14" s="73">
        <f t="shared" si="11"/>
        <v>1</v>
      </c>
      <c r="N14" s="73">
        <f t="shared" si="11"/>
        <v>1</v>
      </c>
      <c r="O14" s="73">
        <f t="shared" si="11"/>
        <v>0</v>
      </c>
      <c r="P14" s="73">
        <f t="shared" si="11"/>
        <v>0</v>
      </c>
      <c r="Q14" s="73">
        <f t="shared" si="11"/>
        <v>0</v>
      </c>
      <c r="R14" s="73">
        <f t="shared" si="11"/>
        <v>0</v>
      </c>
      <c r="S14" s="73">
        <f t="shared" si="11"/>
        <v>0</v>
      </c>
      <c r="T14" s="73">
        <f t="shared" si="11"/>
        <v>0</v>
      </c>
      <c r="U14" s="73">
        <f t="shared" si="11"/>
        <v>0</v>
      </c>
      <c r="V14" s="73">
        <f t="shared" si="11"/>
        <v>0</v>
      </c>
      <c r="W14" s="73">
        <f t="shared" si="11"/>
        <v>0</v>
      </c>
      <c r="X14" s="73">
        <f t="shared" si="11"/>
        <v>0</v>
      </c>
      <c r="Y14" s="73">
        <f t="shared" si="11"/>
        <v>0</v>
      </c>
      <c r="Z14" s="73">
        <f t="shared" si="11"/>
        <v>0</v>
      </c>
      <c r="AA14" s="73">
        <f t="shared" si="11"/>
        <v>0</v>
      </c>
      <c r="AB14" s="74">
        <f t="shared" si="11"/>
        <v>0</v>
      </c>
      <c r="AC14" s="75" t="s">
        <v>27</v>
      </c>
      <c r="AD14" s="73">
        <v>1407</v>
      </c>
      <c r="AE14" s="73">
        <f>SUM(AE15:AE16)</f>
        <v>2973</v>
      </c>
      <c r="AF14" s="76">
        <f t="shared" si="3"/>
        <v>1566</v>
      </c>
      <c r="AG14" s="77">
        <f t="shared" si="6"/>
        <v>1.1130063965884862</v>
      </c>
    </row>
    <row r="15" spans="1:33" ht="43.15" customHeight="1" x14ac:dyDescent="0.15">
      <c r="A15" s="135"/>
      <c r="B15" s="162"/>
      <c r="C15" s="48" t="s">
        <v>37</v>
      </c>
      <c r="D15" s="44">
        <f t="shared" si="9"/>
        <v>433</v>
      </c>
      <c r="E15" s="44">
        <v>181</v>
      </c>
      <c r="F15" s="44">
        <v>129</v>
      </c>
      <c r="G15" s="44">
        <v>5</v>
      </c>
      <c r="H15" s="44">
        <v>5</v>
      </c>
      <c r="I15" s="44">
        <v>59</v>
      </c>
      <c r="J15" s="44">
        <v>44</v>
      </c>
      <c r="K15" s="44">
        <v>4</v>
      </c>
      <c r="L15" s="44">
        <v>5</v>
      </c>
      <c r="M15" s="44">
        <v>1</v>
      </c>
      <c r="N15" s="44">
        <v>0</v>
      </c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5"/>
      <c r="AC15" s="49" t="s">
        <v>42</v>
      </c>
      <c r="AD15" s="44">
        <v>1014</v>
      </c>
      <c r="AE15" s="44">
        <v>2100</v>
      </c>
      <c r="AF15" s="46">
        <f t="shared" si="3"/>
        <v>1086</v>
      </c>
      <c r="AG15" s="47">
        <f>AF15/AD15</f>
        <v>1.0710059171597632</v>
      </c>
    </row>
    <row r="16" spans="1:33" ht="43.15" customHeight="1" x14ac:dyDescent="0.15">
      <c r="A16" s="138"/>
      <c r="B16" s="163"/>
      <c r="C16" s="78" t="s">
        <v>38</v>
      </c>
      <c r="D16" s="79">
        <f t="shared" si="9"/>
        <v>639</v>
      </c>
      <c r="E16" s="79">
        <v>349</v>
      </c>
      <c r="F16" s="79">
        <v>211</v>
      </c>
      <c r="G16" s="79">
        <v>3</v>
      </c>
      <c r="H16" s="79">
        <v>3</v>
      </c>
      <c r="I16" s="79">
        <v>45</v>
      </c>
      <c r="J16" s="79">
        <v>23</v>
      </c>
      <c r="K16" s="79">
        <v>3</v>
      </c>
      <c r="L16" s="79">
        <v>1</v>
      </c>
      <c r="M16" s="79">
        <v>0</v>
      </c>
      <c r="N16" s="79">
        <v>1</v>
      </c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80"/>
      <c r="AC16" s="81" t="s">
        <v>43</v>
      </c>
      <c r="AD16" s="79">
        <v>393</v>
      </c>
      <c r="AE16" s="79">
        <v>873</v>
      </c>
      <c r="AF16" s="82">
        <f t="shared" si="3"/>
        <v>480</v>
      </c>
      <c r="AG16" s="83">
        <f t="shared" si="6"/>
        <v>1.2213740458015268</v>
      </c>
    </row>
    <row r="17" spans="1:34" ht="43.15" customHeight="1" x14ac:dyDescent="0.15">
      <c r="A17" s="134" t="s">
        <v>4</v>
      </c>
      <c r="B17" s="164" t="s">
        <v>73</v>
      </c>
      <c r="C17" s="84" t="s">
        <v>27</v>
      </c>
      <c r="D17" s="85">
        <f t="shared" si="9"/>
        <v>1527</v>
      </c>
      <c r="E17" s="67">
        <f>SUM(E18:E19)</f>
        <v>587</v>
      </c>
      <c r="F17" s="67">
        <f t="shared" ref="F17:AB17" si="12">SUM(F18:F19)</f>
        <v>429</v>
      </c>
      <c r="G17" s="67">
        <f t="shared" si="12"/>
        <v>8</v>
      </c>
      <c r="H17" s="67">
        <f t="shared" si="12"/>
        <v>22</v>
      </c>
      <c r="I17" s="67">
        <f t="shared" si="12"/>
        <v>163</v>
      </c>
      <c r="J17" s="67">
        <f t="shared" si="12"/>
        <v>226</v>
      </c>
      <c r="K17" s="67">
        <f t="shared" si="12"/>
        <v>20</v>
      </c>
      <c r="L17" s="67">
        <f t="shared" si="12"/>
        <v>9</v>
      </c>
      <c r="M17" s="67">
        <f t="shared" si="12"/>
        <v>4</v>
      </c>
      <c r="N17" s="67">
        <f t="shared" si="12"/>
        <v>10</v>
      </c>
      <c r="O17" s="67">
        <f t="shared" si="12"/>
        <v>28</v>
      </c>
      <c r="P17" s="67">
        <f t="shared" si="12"/>
        <v>17</v>
      </c>
      <c r="Q17" s="67">
        <f t="shared" si="12"/>
        <v>0</v>
      </c>
      <c r="R17" s="67">
        <f t="shared" si="12"/>
        <v>2</v>
      </c>
      <c r="S17" s="67">
        <f t="shared" si="12"/>
        <v>0</v>
      </c>
      <c r="T17" s="67">
        <f t="shared" si="12"/>
        <v>0</v>
      </c>
      <c r="U17" s="67">
        <f t="shared" si="12"/>
        <v>0</v>
      </c>
      <c r="V17" s="67">
        <f t="shared" si="12"/>
        <v>0</v>
      </c>
      <c r="W17" s="67">
        <f t="shared" si="12"/>
        <v>1</v>
      </c>
      <c r="X17" s="67">
        <f t="shared" si="12"/>
        <v>0</v>
      </c>
      <c r="Y17" s="67">
        <f t="shared" si="12"/>
        <v>1</v>
      </c>
      <c r="Z17" s="67">
        <f t="shared" si="12"/>
        <v>0</v>
      </c>
      <c r="AA17" s="67">
        <f t="shared" si="12"/>
        <v>0</v>
      </c>
      <c r="AB17" s="68">
        <f t="shared" si="12"/>
        <v>0</v>
      </c>
      <c r="AC17" s="69" t="s">
        <v>27</v>
      </c>
      <c r="AD17" s="67">
        <v>3813</v>
      </c>
      <c r="AE17" s="67">
        <f>SUM(AE18:AE19)</f>
        <v>3626</v>
      </c>
      <c r="AF17" s="70">
        <f t="shared" si="3"/>
        <v>-187</v>
      </c>
      <c r="AG17" s="71">
        <f t="shared" si="6"/>
        <v>-4.9042748492001048E-2</v>
      </c>
    </row>
    <row r="18" spans="1:34" ht="43.15" customHeight="1" x14ac:dyDescent="0.15">
      <c r="A18" s="135"/>
      <c r="B18" s="162"/>
      <c r="C18" s="48" t="s">
        <v>37</v>
      </c>
      <c r="D18" s="44">
        <f t="shared" si="9"/>
        <v>736</v>
      </c>
      <c r="E18" s="44">
        <v>216</v>
      </c>
      <c r="F18" s="44">
        <v>249</v>
      </c>
      <c r="G18" s="44">
        <v>6</v>
      </c>
      <c r="H18" s="44">
        <v>12</v>
      </c>
      <c r="I18" s="44">
        <v>79</v>
      </c>
      <c r="J18" s="44">
        <v>118</v>
      </c>
      <c r="K18" s="44">
        <v>12</v>
      </c>
      <c r="L18" s="44">
        <v>2</v>
      </c>
      <c r="M18" s="44">
        <v>2</v>
      </c>
      <c r="N18" s="44">
        <v>8</v>
      </c>
      <c r="O18" s="44">
        <v>16</v>
      </c>
      <c r="P18" s="44">
        <v>13</v>
      </c>
      <c r="Q18" s="44">
        <v>0</v>
      </c>
      <c r="R18" s="44">
        <v>2</v>
      </c>
      <c r="S18" s="44">
        <v>0</v>
      </c>
      <c r="T18" s="44">
        <v>0</v>
      </c>
      <c r="U18" s="44">
        <v>0</v>
      </c>
      <c r="V18" s="44">
        <v>0</v>
      </c>
      <c r="W18" s="44">
        <v>0</v>
      </c>
      <c r="X18" s="44">
        <v>0</v>
      </c>
      <c r="Y18" s="44">
        <v>1</v>
      </c>
      <c r="Z18" s="44">
        <v>0</v>
      </c>
      <c r="AA18" s="44">
        <v>0</v>
      </c>
      <c r="AB18" s="45">
        <v>0</v>
      </c>
      <c r="AC18" s="49" t="s">
        <v>42</v>
      </c>
      <c r="AD18" s="44">
        <v>3060</v>
      </c>
      <c r="AE18" s="44">
        <v>3000</v>
      </c>
      <c r="AF18" s="46">
        <f t="shared" si="3"/>
        <v>-60</v>
      </c>
      <c r="AG18" s="47">
        <f t="shared" si="6"/>
        <v>-1.9607843137254902E-2</v>
      </c>
    </row>
    <row r="19" spans="1:34" ht="43.15" customHeight="1" x14ac:dyDescent="0.15">
      <c r="A19" s="136"/>
      <c r="B19" s="165"/>
      <c r="C19" s="60" t="s">
        <v>38</v>
      </c>
      <c r="D19" s="61">
        <f t="shared" si="9"/>
        <v>791</v>
      </c>
      <c r="E19" s="61">
        <v>371</v>
      </c>
      <c r="F19" s="61">
        <v>180</v>
      </c>
      <c r="G19" s="61">
        <v>2</v>
      </c>
      <c r="H19" s="61">
        <v>10</v>
      </c>
      <c r="I19" s="61">
        <v>84</v>
      </c>
      <c r="J19" s="61">
        <v>108</v>
      </c>
      <c r="K19" s="61">
        <v>8</v>
      </c>
      <c r="L19" s="61">
        <v>7</v>
      </c>
      <c r="M19" s="61">
        <v>2</v>
      </c>
      <c r="N19" s="61">
        <v>2</v>
      </c>
      <c r="O19" s="61">
        <v>12</v>
      </c>
      <c r="P19" s="61">
        <v>4</v>
      </c>
      <c r="Q19" s="61">
        <v>0</v>
      </c>
      <c r="R19" s="61">
        <v>0</v>
      </c>
      <c r="S19" s="61">
        <v>0</v>
      </c>
      <c r="T19" s="61">
        <v>0</v>
      </c>
      <c r="U19" s="61">
        <v>0</v>
      </c>
      <c r="V19" s="61">
        <v>0</v>
      </c>
      <c r="W19" s="61">
        <v>1</v>
      </c>
      <c r="X19" s="61">
        <v>0</v>
      </c>
      <c r="Y19" s="61">
        <v>0</v>
      </c>
      <c r="Z19" s="61">
        <v>0</v>
      </c>
      <c r="AA19" s="61">
        <v>0</v>
      </c>
      <c r="AB19" s="62">
        <v>0</v>
      </c>
      <c r="AC19" s="63" t="s">
        <v>43</v>
      </c>
      <c r="AD19" s="61">
        <v>753</v>
      </c>
      <c r="AE19" s="61">
        <v>626</v>
      </c>
      <c r="AF19" s="64">
        <f t="shared" si="3"/>
        <v>-127</v>
      </c>
      <c r="AG19" s="65">
        <f t="shared" si="6"/>
        <v>-0.16865869853917662</v>
      </c>
    </row>
    <row r="20" spans="1:34" ht="43.15" customHeight="1" x14ac:dyDescent="0.15">
      <c r="A20" s="137" t="s">
        <v>5</v>
      </c>
      <c r="B20" s="139" t="s">
        <v>74</v>
      </c>
      <c r="C20" s="86" t="s">
        <v>27</v>
      </c>
      <c r="D20" s="87">
        <f t="shared" si="9"/>
        <v>580</v>
      </c>
      <c r="E20" s="73">
        <f>SUM(E21:E22)</f>
        <v>226</v>
      </c>
      <c r="F20" s="73">
        <f t="shared" ref="F20:AB20" si="13">SUM(F21:F22)</f>
        <v>229</v>
      </c>
      <c r="G20" s="73">
        <f t="shared" si="13"/>
        <v>6</v>
      </c>
      <c r="H20" s="73">
        <f t="shared" si="13"/>
        <v>6</v>
      </c>
      <c r="I20" s="73">
        <f t="shared" si="13"/>
        <v>51</v>
      </c>
      <c r="J20" s="73">
        <f t="shared" si="13"/>
        <v>43</v>
      </c>
      <c r="K20" s="73">
        <f t="shared" si="13"/>
        <v>1</v>
      </c>
      <c r="L20" s="73">
        <f t="shared" si="13"/>
        <v>1</v>
      </c>
      <c r="M20" s="73">
        <f t="shared" si="13"/>
        <v>0</v>
      </c>
      <c r="N20" s="73">
        <f t="shared" si="13"/>
        <v>0</v>
      </c>
      <c r="O20" s="73">
        <f t="shared" si="13"/>
        <v>9</v>
      </c>
      <c r="P20" s="73">
        <f t="shared" si="13"/>
        <v>7</v>
      </c>
      <c r="Q20" s="73">
        <f t="shared" si="13"/>
        <v>0</v>
      </c>
      <c r="R20" s="73">
        <f t="shared" si="13"/>
        <v>1</v>
      </c>
      <c r="S20" s="73">
        <f t="shared" si="13"/>
        <v>0</v>
      </c>
      <c r="T20" s="73">
        <f t="shared" si="13"/>
        <v>0</v>
      </c>
      <c r="U20" s="73">
        <f t="shared" si="13"/>
        <v>0</v>
      </c>
      <c r="V20" s="73">
        <f t="shared" si="13"/>
        <v>0</v>
      </c>
      <c r="W20" s="73">
        <f t="shared" si="13"/>
        <v>0</v>
      </c>
      <c r="X20" s="73">
        <f t="shared" si="13"/>
        <v>0</v>
      </c>
      <c r="Y20" s="73">
        <f t="shared" si="13"/>
        <v>0</v>
      </c>
      <c r="Z20" s="73">
        <f t="shared" si="13"/>
        <v>0</v>
      </c>
      <c r="AA20" s="73">
        <f t="shared" si="13"/>
        <v>0</v>
      </c>
      <c r="AB20" s="74">
        <f t="shared" si="13"/>
        <v>0</v>
      </c>
      <c r="AC20" s="75" t="s">
        <v>27</v>
      </c>
      <c r="AD20" s="73">
        <v>1366</v>
      </c>
      <c r="AE20" s="73">
        <f>SUM(AE21:AE22)</f>
        <v>1391</v>
      </c>
      <c r="AF20" s="76">
        <f t="shared" ref="AF20:AF22" si="14">AE20-AD20</f>
        <v>25</v>
      </c>
      <c r="AG20" s="92">
        <f t="shared" ref="AG20:AG22" si="15">AF20/AD20</f>
        <v>1.8301610541727673E-2</v>
      </c>
      <c r="AH20" s="1" t="s">
        <v>86</v>
      </c>
    </row>
    <row r="21" spans="1:34" ht="43.15" customHeight="1" x14ac:dyDescent="0.15">
      <c r="A21" s="135"/>
      <c r="B21" s="140"/>
      <c r="C21" s="48" t="s">
        <v>37</v>
      </c>
      <c r="D21" s="44">
        <f t="shared" si="9"/>
        <v>229</v>
      </c>
      <c r="E21" s="44">
        <v>84</v>
      </c>
      <c r="F21" s="44">
        <v>75</v>
      </c>
      <c r="G21" s="44">
        <v>4</v>
      </c>
      <c r="H21" s="44">
        <v>3</v>
      </c>
      <c r="I21" s="44">
        <v>26</v>
      </c>
      <c r="J21" s="44">
        <v>27</v>
      </c>
      <c r="K21" s="44">
        <v>1</v>
      </c>
      <c r="L21" s="44">
        <v>1</v>
      </c>
      <c r="M21" s="44">
        <v>0</v>
      </c>
      <c r="N21" s="44">
        <v>0</v>
      </c>
      <c r="O21" s="44">
        <v>4</v>
      </c>
      <c r="P21" s="44">
        <v>3</v>
      </c>
      <c r="Q21" s="44">
        <v>0</v>
      </c>
      <c r="R21" s="44">
        <v>1</v>
      </c>
      <c r="S21" s="44">
        <v>0</v>
      </c>
      <c r="T21" s="44">
        <v>0</v>
      </c>
      <c r="U21" s="44">
        <v>0</v>
      </c>
      <c r="V21" s="44">
        <v>0</v>
      </c>
      <c r="W21" s="44">
        <v>0</v>
      </c>
      <c r="X21" s="44">
        <v>0</v>
      </c>
      <c r="Y21" s="44">
        <v>0</v>
      </c>
      <c r="Z21" s="44">
        <v>0</v>
      </c>
      <c r="AA21" s="44">
        <v>0</v>
      </c>
      <c r="AB21" s="45">
        <v>0</v>
      </c>
      <c r="AC21" s="49" t="s">
        <v>42</v>
      </c>
      <c r="AD21" s="44">
        <v>1159</v>
      </c>
      <c r="AE21" s="44">
        <v>1157</v>
      </c>
      <c r="AF21" s="46">
        <f t="shared" si="14"/>
        <v>-2</v>
      </c>
      <c r="AG21" s="93">
        <f t="shared" si="15"/>
        <v>-1.7256255392579811E-3</v>
      </c>
    </row>
    <row r="22" spans="1:34" ht="43.15" customHeight="1" x14ac:dyDescent="0.15">
      <c r="A22" s="138"/>
      <c r="B22" s="141"/>
      <c r="C22" s="78" t="s">
        <v>38</v>
      </c>
      <c r="D22" s="79">
        <f t="shared" si="9"/>
        <v>351</v>
      </c>
      <c r="E22" s="79">
        <v>142</v>
      </c>
      <c r="F22" s="79">
        <v>154</v>
      </c>
      <c r="G22" s="79">
        <v>2</v>
      </c>
      <c r="H22" s="79">
        <v>3</v>
      </c>
      <c r="I22" s="79">
        <v>25</v>
      </c>
      <c r="J22" s="79">
        <v>16</v>
      </c>
      <c r="K22" s="79">
        <v>0</v>
      </c>
      <c r="L22" s="79">
        <v>0</v>
      </c>
      <c r="M22" s="79">
        <v>0</v>
      </c>
      <c r="N22" s="79">
        <v>0</v>
      </c>
      <c r="O22" s="79">
        <v>5</v>
      </c>
      <c r="P22" s="79">
        <v>4</v>
      </c>
      <c r="Q22" s="79">
        <v>0</v>
      </c>
      <c r="R22" s="79">
        <v>0</v>
      </c>
      <c r="S22" s="79">
        <v>0</v>
      </c>
      <c r="T22" s="79">
        <v>0</v>
      </c>
      <c r="U22" s="79">
        <v>0</v>
      </c>
      <c r="V22" s="79">
        <v>0</v>
      </c>
      <c r="W22" s="79">
        <v>0</v>
      </c>
      <c r="X22" s="79">
        <v>0</v>
      </c>
      <c r="Y22" s="79">
        <v>0</v>
      </c>
      <c r="Z22" s="79">
        <v>0</v>
      </c>
      <c r="AA22" s="79">
        <v>0</v>
      </c>
      <c r="AB22" s="80">
        <v>0</v>
      </c>
      <c r="AC22" s="81" t="s">
        <v>43</v>
      </c>
      <c r="AD22" s="79">
        <v>207</v>
      </c>
      <c r="AE22" s="79">
        <v>234</v>
      </c>
      <c r="AF22" s="82">
        <f t="shared" si="14"/>
        <v>27</v>
      </c>
      <c r="AG22" s="94">
        <f t="shared" si="15"/>
        <v>0.13043478260869565</v>
      </c>
    </row>
    <row r="23" spans="1:34" ht="43.15" customHeight="1" x14ac:dyDescent="0.15">
      <c r="A23" s="134" t="s">
        <v>6</v>
      </c>
      <c r="B23" s="159" t="s">
        <v>75</v>
      </c>
      <c r="C23" s="84" t="s">
        <v>27</v>
      </c>
      <c r="D23" s="85">
        <f t="shared" si="9"/>
        <v>1347</v>
      </c>
      <c r="E23" s="67">
        <f>SUM(E24:E25)</f>
        <v>474</v>
      </c>
      <c r="F23" s="67">
        <f t="shared" ref="F23:AB23" si="16">SUM(F24:F25)</f>
        <v>442</v>
      </c>
      <c r="G23" s="67">
        <f t="shared" si="16"/>
        <v>3</v>
      </c>
      <c r="H23" s="67">
        <f t="shared" si="16"/>
        <v>2</v>
      </c>
      <c r="I23" s="67">
        <f t="shared" si="16"/>
        <v>184</v>
      </c>
      <c r="J23" s="67">
        <f t="shared" si="16"/>
        <v>169</v>
      </c>
      <c r="K23" s="67">
        <f t="shared" si="16"/>
        <v>22</v>
      </c>
      <c r="L23" s="67">
        <f t="shared" si="16"/>
        <v>10</v>
      </c>
      <c r="M23" s="67">
        <f t="shared" si="16"/>
        <v>13</v>
      </c>
      <c r="N23" s="67">
        <f t="shared" si="16"/>
        <v>18</v>
      </c>
      <c r="O23" s="67">
        <f t="shared" si="16"/>
        <v>2</v>
      </c>
      <c r="P23" s="67">
        <f t="shared" si="16"/>
        <v>6</v>
      </c>
      <c r="Q23" s="67">
        <f t="shared" si="16"/>
        <v>1</v>
      </c>
      <c r="R23" s="67">
        <f t="shared" si="16"/>
        <v>1</v>
      </c>
      <c r="S23" s="67">
        <f t="shared" si="16"/>
        <v>0</v>
      </c>
      <c r="T23" s="67">
        <f t="shared" si="16"/>
        <v>0</v>
      </c>
      <c r="U23" s="67">
        <f t="shared" si="16"/>
        <v>0</v>
      </c>
      <c r="V23" s="67">
        <f t="shared" si="16"/>
        <v>0</v>
      </c>
      <c r="W23" s="67">
        <f t="shared" si="16"/>
        <v>0</v>
      </c>
      <c r="X23" s="67">
        <f t="shared" si="16"/>
        <v>0</v>
      </c>
      <c r="Y23" s="67">
        <f t="shared" si="16"/>
        <v>0</v>
      </c>
      <c r="Z23" s="67">
        <f t="shared" si="16"/>
        <v>0</v>
      </c>
      <c r="AA23" s="67">
        <f t="shared" si="16"/>
        <v>0</v>
      </c>
      <c r="AB23" s="68">
        <f t="shared" si="16"/>
        <v>0</v>
      </c>
      <c r="AC23" s="69" t="s">
        <v>27</v>
      </c>
      <c r="AD23" s="67">
        <v>2368</v>
      </c>
      <c r="AE23" s="67">
        <f>SUM(AE24:AE25)</f>
        <v>2632</v>
      </c>
      <c r="AF23" s="70">
        <f t="shared" si="3"/>
        <v>264</v>
      </c>
      <c r="AG23" s="71">
        <f t="shared" si="6"/>
        <v>0.11148648648648649</v>
      </c>
    </row>
    <row r="24" spans="1:34" ht="43.15" customHeight="1" x14ac:dyDescent="0.15">
      <c r="A24" s="135"/>
      <c r="B24" s="157"/>
      <c r="C24" s="48" t="s">
        <v>37</v>
      </c>
      <c r="D24" s="44">
        <f t="shared" si="9"/>
        <v>653</v>
      </c>
      <c r="E24" s="50">
        <v>255</v>
      </c>
      <c r="F24" s="50">
        <v>185</v>
      </c>
      <c r="G24" s="50">
        <v>3</v>
      </c>
      <c r="H24" s="50">
        <v>2</v>
      </c>
      <c r="I24" s="50">
        <v>94</v>
      </c>
      <c r="J24" s="44">
        <v>82</v>
      </c>
      <c r="K24" s="44">
        <v>5</v>
      </c>
      <c r="L24" s="44">
        <v>3</v>
      </c>
      <c r="M24" s="44">
        <v>6</v>
      </c>
      <c r="N24" s="44">
        <v>9</v>
      </c>
      <c r="O24" s="44">
        <v>2</v>
      </c>
      <c r="P24" s="44">
        <v>6</v>
      </c>
      <c r="Q24" s="44">
        <v>1</v>
      </c>
      <c r="R24" s="44">
        <v>0</v>
      </c>
      <c r="S24" s="44"/>
      <c r="T24" s="44"/>
      <c r="U24" s="44"/>
      <c r="V24" s="44"/>
      <c r="W24" s="44"/>
      <c r="X24" s="44"/>
      <c r="Y24" s="44"/>
      <c r="Z24" s="44"/>
      <c r="AA24" s="44"/>
      <c r="AB24" s="45"/>
      <c r="AC24" s="49" t="s">
        <v>42</v>
      </c>
      <c r="AD24" s="44">
        <v>2105</v>
      </c>
      <c r="AE24" s="44">
        <v>2322</v>
      </c>
      <c r="AF24" s="46">
        <f t="shared" si="3"/>
        <v>217</v>
      </c>
      <c r="AG24" s="47">
        <f t="shared" si="6"/>
        <v>0.10308788598574822</v>
      </c>
    </row>
    <row r="25" spans="1:34" ht="43.15" customHeight="1" x14ac:dyDescent="0.15">
      <c r="A25" s="136"/>
      <c r="B25" s="160"/>
      <c r="C25" s="60" t="s">
        <v>38</v>
      </c>
      <c r="D25" s="61">
        <f t="shared" si="9"/>
        <v>694</v>
      </c>
      <c r="E25" s="88">
        <v>219</v>
      </c>
      <c r="F25" s="88">
        <v>257</v>
      </c>
      <c r="G25" s="88">
        <v>0</v>
      </c>
      <c r="H25" s="88">
        <v>0</v>
      </c>
      <c r="I25" s="88">
        <v>90</v>
      </c>
      <c r="J25" s="88">
        <v>87</v>
      </c>
      <c r="K25" s="88">
        <v>17</v>
      </c>
      <c r="L25" s="88">
        <v>7</v>
      </c>
      <c r="M25" s="88">
        <v>7</v>
      </c>
      <c r="N25" s="88">
        <v>9</v>
      </c>
      <c r="O25" s="88">
        <v>0</v>
      </c>
      <c r="P25" s="88">
        <v>0</v>
      </c>
      <c r="Q25" s="88">
        <v>0</v>
      </c>
      <c r="R25" s="88">
        <v>1</v>
      </c>
      <c r="S25" s="61"/>
      <c r="T25" s="61"/>
      <c r="U25" s="61"/>
      <c r="V25" s="61"/>
      <c r="W25" s="61"/>
      <c r="X25" s="61"/>
      <c r="Y25" s="61"/>
      <c r="Z25" s="61"/>
      <c r="AA25" s="61"/>
      <c r="AB25" s="62"/>
      <c r="AC25" s="63" t="s">
        <v>43</v>
      </c>
      <c r="AD25" s="61">
        <v>263</v>
      </c>
      <c r="AE25" s="61">
        <v>310</v>
      </c>
      <c r="AF25" s="64">
        <f t="shared" si="3"/>
        <v>47</v>
      </c>
      <c r="AG25" s="65">
        <f t="shared" si="6"/>
        <v>0.17870722433460076</v>
      </c>
    </row>
    <row r="26" spans="1:34" ht="43.15" customHeight="1" x14ac:dyDescent="0.15">
      <c r="A26" s="137" t="s">
        <v>7</v>
      </c>
      <c r="B26" s="156" t="s">
        <v>76</v>
      </c>
      <c r="C26" s="86" t="s">
        <v>27</v>
      </c>
      <c r="D26" s="87">
        <f t="shared" si="9"/>
        <v>599</v>
      </c>
      <c r="E26" s="87">
        <f>SUM(E27:E28)</f>
        <v>165</v>
      </c>
      <c r="F26" s="73">
        <f t="shared" ref="F26:AB26" si="17">SUM(F27:F28)</f>
        <v>179</v>
      </c>
      <c r="G26" s="73">
        <f t="shared" si="17"/>
        <v>1</v>
      </c>
      <c r="H26" s="73">
        <f t="shared" si="17"/>
        <v>0</v>
      </c>
      <c r="I26" s="73">
        <f t="shared" si="17"/>
        <v>90</v>
      </c>
      <c r="J26" s="73">
        <f t="shared" si="17"/>
        <v>89</v>
      </c>
      <c r="K26" s="73">
        <f t="shared" si="17"/>
        <v>20</v>
      </c>
      <c r="L26" s="73">
        <f t="shared" si="17"/>
        <v>12</v>
      </c>
      <c r="M26" s="73">
        <f t="shared" si="17"/>
        <v>12</v>
      </c>
      <c r="N26" s="73">
        <f t="shared" si="17"/>
        <v>6</v>
      </c>
      <c r="O26" s="73">
        <f t="shared" si="17"/>
        <v>8</v>
      </c>
      <c r="P26" s="73">
        <f t="shared" si="17"/>
        <v>7</v>
      </c>
      <c r="Q26" s="73">
        <f t="shared" si="17"/>
        <v>6</v>
      </c>
      <c r="R26" s="73">
        <f t="shared" si="17"/>
        <v>4</v>
      </c>
      <c r="S26" s="73">
        <f t="shared" si="17"/>
        <v>0</v>
      </c>
      <c r="T26" s="73">
        <f t="shared" si="17"/>
        <v>0</v>
      </c>
      <c r="U26" s="73">
        <f t="shared" si="17"/>
        <v>0</v>
      </c>
      <c r="V26" s="73">
        <f t="shared" si="17"/>
        <v>0</v>
      </c>
      <c r="W26" s="73">
        <f t="shared" si="17"/>
        <v>0</v>
      </c>
      <c r="X26" s="73">
        <f t="shared" si="17"/>
        <v>0</v>
      </c>
      <c r="Y26" s="73">
        <f t="shared" si="17"/>
        <v>0</v>
      </c>
      <c r="Z26" s="73">
        <f t="shared" si="17"/>
        <v>0</v>
      </c>
      <c r="AA26" s="73">
        <f t="shared" si="17"/>
        <v>0</v>
      </c>
      <c r="AB26" s="74">
        <f t="shared" si="17"/>
        <v>0</v>
      </c>
      <c r="AC26" s="75" t="s">
        <v>27</v>
      </c>
      <c r="AD26" s="73">
        <v>1261</v>
      </c>
      <c r="AE26" s="73">
        <f>SUM(AE27:AE28)</f>
        <v>1184</v>
      </c>
      <c r="AF26" s="76">
        <f t="shared" si="3"/>
        <v>-77</v>
      </c>
      <c r="AG26" s="77">
        <f t="shared" si="6"/>
        <v>-6.1062648691514669E-2</v>
      </c>
    </row>
    <row r="27" spans="1:34" ht="43.15" customHeight="1" x14ac:dyDescent="0.15">
      <c r="A27" s="135"/>
      <c r="B27" s="157"/>
      <c r="C27" s="48" t="s">
        <v>37</v>
      </c>
      <c r="D27" s="44">
        <f t="shared" si="9"/>
        <v>261</v>
      </c>
      <c r="E27" s="50">
        <v>69</v>
      </c>
      <c r="F27" s="50">
        <v>61</v>
      </c>
      <c r="G27" s="50">
        <v>0</v>
      </c>
      <c r="H27" s="50">
        <v>0</v>
      </c>
      <c r="I27" s="50">
        <v>44</v>
      </c>
      <c r="J27" s="50">
        <v>46</v>
      </c>
      <c r="K27" s="50">
        <v>8</v>
      </c>
      <c r="L27" s="50">
        <v>8</v>
      </c>
      <c r="M27" s="50">
        <v>5</v>
      </c>
      <c r="N27" s="50">
        <v>5</v>
      </c>
      <c r="O27" s="50">
        <v>4</v>
      </c>
      <c r="P27" s="50">
        <v>5</v>
      </c>
      <c r="Q27" s="44">
        <v>3</v>
      </c>
      <c r="R27" s="44">
        <v>3</v>
      </c>
      <c r="S27" s="44"/>
      <c r="T27" s="44"/>
      <c r="U27" s="44"/>
      <c r="V27" s="44"/>
      <c r="W27" s="44"/>
      <c r="X27" s="44"/>
      <c r="Y27" s="44"/>
      <c r="Z27" s="44"/>
      <c r="AA27" s="44"/>
      <c r="AB27" s="45"/>
      <c r="AC27" s="49" t="s">
        <v>42</v>
      </c>
      <c r="AD27" s="44">
        <v>1168</v>
      </c>
      <c r="AE27" s="44">
        <v>1050</v>
      </c>
      <c r="AF27" s="46">
        <f t="shared" si="3"/>
        <v>-118</v>
      </c>
      <c r="AG27" s="47">
        <f t="shared" si="6"/>
        <v>-0.10102739726027397</v>
      </c>
    </row>
    <row r="28" spans="1:34" ht="43.15" customHeight="1" x14ac:dyDescent="0.15">
      <c r="A28" s="138"/>
      <c r="B28" s="158"/>
      <c r="C28" s="78" t="s">
        <v>38</v>
      </c>
      <c r="D28" s="79">
        <f t="shared" si="9"/>
        <v>338</v>
      </c>
      <c r="E28" s="89">
        <v>96</v>
      </c>
      <c r="F28" s="89">
        <v>118</v>
      </c>
      <c r="G28" s="89">
        <v>1</v>
      </c>
      <c r="H28" s="89">
        <v>0</v>
      </c>
      <c r="I28" s="89">
        <v>46</v>
      </c>
      <c r="J28" s="89">
        <v>43</v>
      </c>
      <c r="K28" s="89">
        <v>12</v>
      </c>
      <c r="L28" s="89">
        <v>4</v>
      </c>
      <c r="M28" s="89">
        <v>7</v>
      </c>
      <c r="N28" s="89">
        <v>1</v>
      </c>
      <c r="O28" s="89">
        <v>4</v>
      </c>
      <c r="P28" s="89">
        <v>2</v>
      </c>
      <c r="Q28" s="79">
        <v>3</v>
      </c>
      <c r="R28" s="79">
        <v>1</v>
      </c>
      <c r="S28" s="79"/>
      <c r="T28" s="79"/>
      <c r="U28" s="79"/>
      <c r="V28" s="79"/>
      <c r="W28" s="79"/>
      <c r="X28" s="79"/>
      <c r="Y28" s="79"/>
      <c r="Z28" s="79"/>
      <c r="AA28" s="79"/>
      <c r="AB28" s="80"/>
      <c r="AC28" s="81" t="s">
        <v>43</v>
      </c>
      <c r="AD28" s="79">
        <v>93</v>
      </c>
      <c r="AE28" s="79">
        <v>134</v>
      </c>
      <c r="AF28" s="82">
        <f t="shared" si="3"/>
        <v>41</v>
      </c>
      <c r="AG28" s="83">
        <f t="shared" si="6"/>
        <v>0.44086021505376344</v>
      </c>
    </row>
    <row r="29" spans="1:34" ht="43.15" customHeight="1" x14ac:dyDescent="0.15">
      <c r="A29" s="134" t="s">
        <v>8</v>
      </c>
      <c r="B29" s="159" t="s">
        <v>77</v>
      </c>
      <c r="C29" s="84" t="s">
        <v>27</v>
      </c>
      <c r="D29" s="85">
        <f t="shared" si="9"/>
        <v>709</v>
      </c>
      <c r="E29" s="67">
        <f>SUM(E30:E31)</f>
        <v>165</v>
      </c>
      <c r="F29" s="67">
        <f t="shared" ref="F29:AB29" si="18">SUM(F30:F31)</f>
        <v>109</v>
      </c>
      <c r="G29" s="67">
        <f t="shared" si="18"/>
        <v>12</v>
      </c>
      <c r="H29" s="67">
        <f t="shared" si="18"/>
        <v>8</v>
      </c>
      <c r="I29" s="67">
        <f t="shared" si="18"/>
        <v>53</v>
      </c>
      <c r="J29" s="67">
        <f t="shared" si="18"/>
        <v>38</v>
      </c>
      <c r="K29" s="67">
        <f t="shared" si="18"/>
        <v>28</v>
      </c>
      <c r="L29" s="67">
        <f t="shared" si="18"/>
        <v>10</v>
      </c>
      <c r="M29" s="67">
        <f t="shared" si="18"/>
        <v>47</v>
      </c>
      <c r="N29" s="67">
        <f t="shared" si="18"/>
        <v>50</v>
      </c>
      <c r="O29" s="67">
        <f t="shared" si="18"/>
        <v>83</v>
      </c>
      <c r="P29" s="67">
        <f t="shared" si="18"/>
        <v>99</v>
      </c>
      <c r="Q29" s="67">
        <f t="shared" si="18"/>
        <v>0</v>
      </c>
      <c r="R29" s="67">
        <f t="shared" si="18"/>
        <v>0</v>
      </c>
      <c r="S29" s="67">
        <f t="shared" si="18"/>
        <v>0</v>
      </c>
      <c r="T29" s="67">
        <f t="shared" si="18"/>
        <v>0</v>
      </c>
      <c r="U29" s="67">
        <f t="shared" si="18"/>
        <v>0</v>
      </c>
      <c r="V29" s="67">
        <f t="shared" si="18"/>
        <v>0</v>
      </c>
      <c r="W29" s="67">
        <f t="shared" si="18"/>
        <v>1</v>
      </c>
      <c r="X29" s="67">
        <f t="shared" si="18"/>
        <v>1</v>
      </c>
      <c r="Y29" s="67">
        <f t="shared" si="18"/>
        <v>2</v>
      </c>
      <c r="Z29" s="67">
        <f t="shared" si="18"/>
        <v>3</v>
      </c>
      <c r="AA29" s="67">
        <f t="shared" si="18"/>
        <v>0</v>
      </c>
      <c r="AB29" s="68">
        <f t="shared" si="18"/>
        <v>0</v>
      </c>
      <c r="AC29" s="69" t="s">
        <v>27</v>
      </c>
      <c r="AD29" s="67">
        <v>1686</v>
      </c>
      <c r="AE29" s="67">
        <f>SUM(AE30:AE31)</f>
        <v>1764</v>
      </c>
      <c r="AF29" s="70">
        <f t="shared" si="3"/>
        <v>78</v>
      </c>
      <c r="AG29" s="71">
        <f>AF29/AD29</f>
        <v>4.6263345195729534E-2</v>
      </c>
    </row>
    <row r="30" spans="1:34" ht="43.15" customHeight="1" x14ac:dyDescent="0.15">
      <c r="A30" s="135"/>
      <c r="B30" s="157"/>
      <c r="C30" s="48" t="s">
        <v>37</v>
      </c>
      <c r="D30" s="44">
        <f t="shared" si="9"/>
        <v>409</v>
      </c>
      <c r="E30" s="50">
        <v>113</v>
      </c>
      <c r="F30" s="50">
        <v>54</v>
      </c>
      <c r="G30" s="50">
        <v>9</v>
      </c>
      <c r="H30" s="50">
        <v>4</v>
      </c>
      <c r="I30" s="50">
        <v>35</v>
      </c>
      <c r="J30" s="50">
        <v>14</v>
      </c>
      <c r="K30" s="50">
        <v>16</v>
      </c>
      <c r="L30" s="50">
        <v>2</v>
      </c>
      <c r="M30" s="50">
        <v>35</v>
      </c>
      <c r="N30" s="50">
        <v>35</v>
      </c>
      <c r="O30" s="50">
        <v>50</v>
      </c>
      <c r="P30" s="50">
        <v>41</v>
      </c>
      <c r="Q30" s="44">
        <v>0</v>
      </c>
      <c r="R30" s="44">
        <v>0</v>
      </c>
      <c r="S30" s="44">
        <v>0</v>
      </c>
      <c r="T30" s="44">
        <v>0</v>
      </c>
      <c r="U30" s="44">
        <v>0</v>
      </c>
      <c r="V30" s="44">
        <v>0</v>
      </c>
      <c r="W30" s="44">
        <v>0</v>
      </c>
      <c r="X30" s="44">
        <v>0</v>
      </c>
      <c r="Y30" s="44">
        <v>1</v>
      </c>
      <c r="Z30" s="44">
        <v>0</v>
      </c>
      <c r="AA30" s="44">
        <v>0</v>
      </c>
      <c r="AB30" s="45">
        <v>0</v>
      </c>
      <c r="AC30" s="49" t="s">
        <v>42</v>
      </c>
      <c r="AD30" s="44">
        <v>1554</v>
      </c>
      <c r="AE30" s="44">
        <v>1550</v>
      </c>
      <c r="AF30" s="46">
        <f t="shared" si="3"/>
        <v>-4</v>
      </c>
      <c r="AG30" s="47">
        <f>AF30/AD30</f>
        <v>-2.5740025740025739E-3</v>
      </c>
    </row>
    <row r="31" spans="1:34" ht="43.15" customHeight="1" x14ac:dyDescent="0.15">
      <c r="A31" s="136"/>
      <c r="B31" s="160"/>
      <c r="C31" s="60" t="s">
        <v>38</v>
      </c>
      <c r="D31" s="61">
        <f t="shared" si="9"/>
        <v>300</v>
      </c>
      <c r="E31" s="88">
        <v>52</v>
      </c>
      <c r="F31" s="88">
        <v>55</v>
      </c>
      <c r="G31" s="88">
        <v>3</v>
      </c>
      <c r="H31" s="88">
        <v>4</v>
      </c>
      <c r="I31" s="88">
        <v>18</v>
      </c>
      <c r="J31" s="88">
        <v>24</v>
      </c>
      <c r="K31" s="88">
        <v>12</v>
      </c>
      <c r="L31" s="88">
        <v>8</v>
      </c>
      <c r="M31" s="88">
        <v>12</v>
      </c>
      <c r="N31" s="88">
        <v>15</v>
      </c>
      <c r="O31" s="88">
        <v>33</v>
      </c>
      <c r="P31" s="88">
        <v>58</v>
      </c>
      <c r="Q31" s="61">
        <v>0</v>
      </c>
      <c r="R31" s="61">
        <v>0</v>
      </c>
      <c r="S31" s="61">
        <v>0</v>
      </c>
      <c r="T31" s="61">
        <v>0</v>
      </c>
      <c r="U31" s="61">
        <v>0</v>
      </c>
      <c r="V31" s="61">
        <v>0</v>
      </c>
      <c r="W31" s="61">
        <v>1</v>
      </c>
      <c r="X31" s="61">
        <v>1</v>
      </c>
      <c r="Y31" s="61">
        <v>1</v>
      </c>
      <c r="Z31" s="61">
        <v>3</v>
      </c>
      <c r="AA31" s="61">
        <v>0</v>
      </c>
      <c r="AB31" s="62">
        <v>0</v>
      </c>
      <c r="AC31" s="63" t="s">
        <v>43</v>
      </c>
      <c r="AD31" s="61">
        <v>132</v>
      </c>
      <c r="AE31" s="61">
        <v>214</v>
      </c>
      <c r="AF31" s="64">
        <f t="shared" si="3"/>
        <v>82</v>
      </c>
      <c r="AG31" s="65">
        <f t="shared" ref="AG31:AG61" si="19">AF31/AD31</f>
        <v>0.62121212121212122</v>
      </c>
    </row>
    <row r="32" spans="1:34" ht="43.15" customHeight="1" x14ac:dyDescent="0.15">
      <c r="A32" s="137" t="s">
        <v>9</v>
      </c>
      <c r="B32" s="156" t="s">
        <v>78</v>
      </c>
      <c r="C32" s="86" t="s">
        <v>46</v>
      </c>
      <c r="D32" s="73">
        <f t="shared" si="9"/>
        <v>287</v>
      </c>
      <c r="E32" s="73">
        <f>SUM(E33:E34)</f>
        <v>96</v>
      </c>
      <c r="F32" s="73">
        <f t="shared" ref="F32:AB32" si="20">SUM(F33:F34)</f>
        <v>126</v>
      </c>
      <c r="G32" s="73">
        <f t="shared" si="20"/>
        <v>7</v>
      </c>
      <c r="H32" s="73">
        <f t="shared" si="20"/>
        <v>5</v>
      </c>
      <c r="I32" s="73">
        <f t="shared" si="20"/>
        <v>24</v>
      </c>
      <c r="J32" s="73">
        <f t="shared" si="20"/>
        <v>23</v>
      </c>
      <c r="K32" s="73">
        <f t="shared" si="20"/>
        <v>3</v>
      </c>
      <c r="L32" s="73">
        <f t="shared" si="20"/>
        <v>3</v>
      </c>
      <c r="M32" s="73">
        <f t="shared" si="20"/>
        <v>0</v>
      </c>
      <c r="N32" s="73">
        <f t="shared" si="20"/>
        <v>0</v>
      </c>
      <c r="O32" s="73">
        <f t="shared" si="20"/>
        <v>0</v>
      </c>
      <c r="P32" s="73">
        <f t="shared" si="20"/>
        <v>0</v>
      </c>
      <c r="Q32" s="73">
        <f t="shared" si="20"/>
        <v>0</v>
      </c>
      <c r="R32" s="73">
        <f t="shared" si="20"/>
        <v>0</v>
      </c>
      <c r="S32" s="73">
        <f t="shared" si="20"/>
        <v>0</v>
      </c>
      <c r="T32" s="73">
        <f t="shared" si="20"/>
        <v>0</v>
      </c>
      <c r="U32" s="73">
        <f t="shared" si="20"/>
        <v>0</v>
      </c>
      <c r="V32" s="73">
        <f t="shared" si="20"/>
        <v>0</v>
      </c>
      <c r="W32" s="73">
        <f t="shared" si="20"/>
        <v>0</v>
      </c>
      <c r="X32" s="73">
        <f t="shared" si="20"/>
        <v>0</v>
      </c>
      <c r="Y32" s="73">
        <f t="shared" si="20"/>
        <v>0</v>
      </c>
      <c r="Z32" s="73">
        <f t="shared" si="20"/>
        <v>0</v>
      </c>
      <c r="AA32" s="73">
        <f t="shared" si="20"/>
        <v>0</v>
      </c>
      <c r="AB32" s="74">
        <f t="shared" si="20"/>
        <v>0</v>
      </c>
      <c r="AC32" s="75" t="s">
        <v>46</v>
      </c>
      <c r="AD32" s="73">
        <v>646</v>
      </c>
      <c r="AE32" s="73">
        <f>SUM(AE33:AE34)</f>
        <v>636</v>
      </c>
      <c r="AF32" s="76">
        <f t="shared" si="3"/>
        <v>-10</v>
      </c>
      <c r="AG32" s="77">
        <f t="shared" si="19"/>
        <v>-1.5479876160990712E-2</v>
      </c>
    </row>
    <row r="33" spans="1:34" ht="43.15" customHeight="1" x14ac:dyDescent="0.15">
      <c r="A33" s="135"/>
      <c r="B33" s="157"/>
      <c r="C33" s="48" t="s">
        <v>47</v>
      </c>
      <c r="D33" s="44">
        <f t="shared" si="9"/>
        <v>109</v>
      </c>
      <c r="E33" s="50">
        <v>37</v>
      </c>
      <c r="F33" s="50">
        <v>46</v>
      </c>
      <c r="G33" s="50">
        <v>3</v>
      </c>
      <c r="H33" s="50">
        <v>2</v>
      </c>
      <c r="I33" s="50">
        <v>12</v>
      </c>
      <c r="J33" s="50">
        <v>6</v>
      </c>
      <c r="K33" s="50">
        <v>0</v>
      </c>
      <c r="L33" s="50">
        <v>3</v>
      </c>
      <c r="M33" s="50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5"/>
      <c r="AC33" s="49" t="s">
        <v>48</v>
      </c>
      <c r="AD33" s="44">
        <v>560</v>
      </c>
      <c r="AE33" s="44">
        <v>564</v>
      </c>
      <c r="AF33" s="46">
        <f t="shared" si="3"/>
        <v>4</v>
      </c>
      <c r="AG33" s="47">
        <f t="shared" si="19"/>
        <v>7.1428571428571426E-3</v>
      </c>
      <c r="AH33" s="2" t="s">
        <v>85</v>
      </c>
    </row>
    <row r="34" spans="1:34" ht="43.15" customHeight="1" x14ac:dyDescent="0.15">
      <c r="A34" s="138"/>
      <c r="B34" s="158"/>
      <c r="C34" s="78" t="s">
        <v>49</v>
      </c>
      <c r="D34" s="79">
        <f t="shared" si="9"/>
        <v>178</v>
      </c>
      <c r="E34" s="89">
        <v>59</v>
      </c>
      <c r="F34" s="89">
        <v>80</v>
      </c>
      <c r="G34" s="89">
        <v>4</v>
      </c>
      <c r="H34" s="89">
        <v>3</v>
      </c>
      <c r="I34" s="89">
        <v>12</v>
      </c>
      <c r="J34" s="89">
        <v>17</v>
      </c>
      <c r="K34" s="79">
        <v>3</v>
      </c>
      <c r="L34" s="79">
        <v>0</v>
      </c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80"/>
      <c r="AC34" s="81" t="s">
        <v>50</v>
      </c>
      <c r="AD34" s="79">
        <v>86</v>
      </c>
      <c r="AE34" s="79">
        <v>72</v>
      </c>
      <c r="AF34" s="82">
        <f t="shared" si="3"/>
        <v>-14</v>
      </c>
      <c r="AG34" s="83">
        <f t="shared" si="19"/>
        <v>-0.16279069767441862</v>
      </c>
      <c r="AH34" s="2"/>
    </row>
    <row r="35" spans="1:34" ht="43.15" customHeight="1" x14ac:dyDescent="0.15">
      <c r="A35" s="134" t="s">
        <v>51</v>
      </c>
      <c r="B35" s="154" t="s">
        <v>79</v>
      </c>
      <c r="C35" s="84" t="s">
        <v>46</v>
      </c>
      <c r="D35" s="85">
        <f t="shared" si="9"/>
        <v>765</v>
      </c>
      <c r="E35" s="67">
        <f>SUM(E36:E37)</f>
        <v>317</v>
      </c>
      <c r="F35" s="67">
        <f t="shared" ref="F35:AB35" si="21">SUM(F36:F37)</f>
        <v>301</v>
      </c>
      <c r="G35" s="67">
        <f t="shared" si="21"/>
        <v>14</v>
      </c>
      <c r="H35" s="67">
        <f t="shared" si="21"/>
        <v>13</v>
      </c>
      <c r="I35" s="67">
        <f t="shared" si="21"/>
        <v>55</v>
      </c>
      <c r="J35" s="67">
        <f t="shared" si="21"/>
        <v>55</v>
      </c>
      <c r="K35" s="67">
        <f t="shared" si="21"/>
        <v>5</v>
      </c>
      <c r="L35" s="67">
        <f t="shared" si="21"/>
        <v>3</v>
      </c>
      <c r="M35" s="67">
        <f t="shared" si="21"/>
        <v>1</v>
      </c>
      <c r="N35" s="67">
        <f t="shared" si="21"/>
        <v>1</v>
      </c>
      <c r="O35" s="67">
        <f t="shared" si="21"/>
        <v>0</v>
      </c>
      <c r="P35" s="67">
        <f t="shared" si="21"/>
        <v>0</v>
      </c>
      <c r="Q35" s="67">
        <f t="shared" si="21"/>
        <v>0</v>
      </c>
      <c r="R35" s="67">
        <f t="shared" si="21"/>
        <v>0</v>
      </c>
      <c r="S35" s="67">
        <f t="shared" si="21"/>
        <v>0</v>
      </c>
      <c r="T35" s="67">
        <f t="shared" si="21"/>
        <v>0</v>
      </c>
      <c r="U35" s="67">
        <f t="shared" si="21"/>
        <v>0</v>
      </c>
      <c r="V35" s="67">
        <f t="shared" si="21"/>
        <v>0</v>
      </c>
      <c r="W35" s="67">
        <f t="shared" si="21"/>
        <v>0</v>
      </c>
      <c r="X35" s="67">
        <f t="shared" si="21"/>
        <v>0</v>
      </c>
      <c r="Y35" s="67">
        <f t="shared" si="21"/>
        <v>0</v>
      </c>
      <c r="Z35" s="67">
        <f t="shared" si="21"/>
        <v>0</v>
      </c>
      <c r="AA35" s="67">
        <f t="shared" si="21"/>
        <v>0</v>
      </c>
      <c r="AB35" s="68">
        <f t="shared" si="21"/>
        <v>0</v>
      </c>
      <c r="AC35" s="69" t="s">
        <v>46</v>
      </c>
      <c r="AD35" s="67">
        <v>1465</v>
      </c>
      <c r="AE35" s="67">
        <f>SUM(AE36:AE37)</f>
        <v>1600</v>
      </c>
      <c r="AF35" s="70">
        <f t="shared" si="3"/>
        <v>135</v>
      </c>
      <c r="AG35" s="71">
        <f t="shared" si="19"/>
        <v>9.2150170648464161E-2</v>
      </c>
      <c r="AH35" s="2"/>
    </row>
    <row r="36" spans="1:34" ht="43.15" customHeight="1" x14ac:dyDescent="0.15">
      <c r="A36" s="135"/>
      <c r="B36" s="150"/>
      <c r="C36" s="48" t="s">
        <v>47</v>
      </c>
      <c r="D36" s="44">
        <f t="shared" si="9"/>
        <v>441</v>
      </c>
      <c r="E36" s="44">
        <v>205</v>
      </c>
      <c r="F36" s="44">
        <v>150</v>
      </c>
      <c r="G36" s="44">
        <v>6</v>
      </c>
      <c r="H36" s="44">
        <v>5</v>
      </c>
      <c r="I36" s="44">
        <v>42</v>
      </c>
      <c r="J36" s="44">
        <v>28</v>
      </c>
      <c r="K36" s="44">
        <v>2</v>
      </c>
      <c r="L36" s="44">
        <v>3</v>
      </c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9" t="s">
        <v>48</v>
      </c>
      <c r="AD36" s="44">
        <v>1288</v>
      </c>
      <c r="AE36" s="44">
        <v>1422</v>
      </c>
      <c r="AF36" s="46">
        <f t="shared" si="3"/>
        <v>134</v>
      </c>
      <c r="AG36" s="47">
        <f t="shared" si="19"/>
        <v>0.10403726708074534</v>
      </c>
      <c r="AH36" s="2"/>
    </row>
    <row r="37" spans="1:34" ht="43.15" customHeight="1" x14ac:dyDescent="0.15">
      <c r="A37" s="136"/>
      <c r="B37" s="155"/>
      <c r="C37" s="60" t="s">
        <v>49</v>
      </c>
      <c r="D37" s="61">
        <f t="shared" si="9"/>
        <v>324</v>
      </c>
      <c r="E37" s="61">
        <v>112</v>
      </c>
      <c r="F37" s="61">
        <v>151</v>
      </c>
      <c r="G37" s="61">
        <v>8</v>
      </c>
      <c r="H37" s="61">
        <v>8</v>
      </c>
      <c r="I37" s="61">
        <v>13</v>
      </c>
      <c r="J37" s="61">
        <v>27</v>
      </c>
      <c r="K37" s="61">
        <v>3</v>
      </c>
      <c r="L37" s="61">
        <v>0</v>
      </c>
      <c r="M37" s="61">
        <v>1</v>
      </c>
      <c r="N37" s="61">
        <v>1</v>
      </c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3" t="s">
        <v>50</v>
      </c>
      <c r="AD37" s="61">
        <v>177</v>
      </c>
      <c r="AE37" s="61">
        <v>178</v>
      </c>
      <c r="AF37" s="64">
        <f t="shared" si="3"/>
        <v>1</v>
      </c>
      <c r="AG37" s="65">
        <f t="shared" si="19"/>
        <v>5.6497175141242938E-3</v>
      </c>
      <c r="AH37" s="2"/>
    </row>
    <row r="38" spans="1:34" ht="43.15" customHeight="1" x14ac:dyDescent="0.15">
      <c r="A38" s="137" t="s">
        <v>10</v>
      </c>
      <c r="B38" s="149" t="s">
        <v>80</v>
      </c>
      <c r="C38" s="86" t="s">
        <v>46</v>
      </c>
      <c r="D38" s="87">
        <f t="shared" si="9"/>
        <v>1030</v>
      </c>
      <c r="E38" s="73">
        <f>SUM(E39:E40)</f>
        <v>423</v>
      </c>
      <c r="F38" s="73">
        <f t="shared" ref="F38:AB38" si="22">SUM(F39:F40)</f>
        <v>282</v>
      </c>
      <c r="G38" s="73">
        <f t="shared" si="22"/>
        <v>38</v>
      </c>
      <c r="H38" s="73">
        <f t="shared" si="22"/>
        <v>53</v>
      </c>
      <c r="I38" s="73">
        <f t="shared" si="22"/>
        <v>103</v>
      </c>
      <c r="J38" s="73">
        <f t="shared" si="22"/>
        <v>115</v>
      </c>
      <c r="K38" s="73">
        <f t="shared" si="22"/>
        <v>5</v>
      </c>
      <c r="L38" s="73">
        <f t="shared" si="22"/>
        <v>4</v>
      </c>
      <c r="M38" s="73">
        <f t="shared" si="22"/>
        <v>1</v>
      </c>
      <c r="N38" s="73">
        <f t="shared" si="22"/>
        <v>0</v>
      </c>
      <c r="O38" s="73">
        <f t="shared" si="22"/>
        <v>0</v>
      </c>
      <c r="P38" s="73">
        <f t="shared" si="22"/>
        <v>1</v>
      </c>
      <c r="Q38" s="73">
        <f t="shared" si="22"/>
        <v>1</v>
      </c>
      <c r="R38" s="73">
        <f t="shared" si="22"/>
        <v>1</v>
      </c>
      <c r="S38" s="73">
        <f t="shared" si="22"/>
        <v>1</v>
      </c>
      <c r="T38" s="73">
        <f t="shared" si="22"/>
        <v>1</v>
      </c>
      <c r="U38" s="73">
        <f t="shared" si="22"/>
        <v>0</v>
      </c>
      <c r="V38" s="73">
        <f t="shared" si="22"/>
        <v>0</v>
      </c>
      <c r="W38" s="73">
        <f t="shared" si="22"/>
        <v>0</v>
      </c>
      <c r="X38" s="73">
        <f t="shared" si="22"/>
        <v>0</v>
      </c>
      <c r="Y38" s="73">
        <f t="shared" si="22"/>
        <v>1</v>
      </c>
      <c r="Z38" s="73">
        <f t="shared" si="22"/>
        <v>0</v>
      </c>
      <c r="AA38" s="73">
        <f t="shared" si="22"/>
        <v>0</v>
      </c>
      <c r="AB38" s="74">
        <f t="shared" si="22"/>
        <v>0</v>
      </c>
      <c r="AC38" s="75" t="s">
        <v>46</v>
      </c>
      <c r="AD38" s="73">
        <v>2255</v>
      </c>
      <c r="AE38" s="73">
        <f>SUM(AE39:AE40)</f>
        <v>2256</v>
      </c>
      <c r="AF38" s="76">
        <f t="shared" si="3"/>
        <v>1</v>
      </c>
      <c r="AG38" s="77">
        <f t="shared" si="19"/>
        <v>4.434589800443459E-4</v>
      </c>
      <c r="AH38" s="2"/>
    </row>
    <row r="39" spans="1:34" ht="43.15" customHeight="1" x14ac:dyDescent="0.15">
      <c r="A39" s="135"/>
      <c r="B39" s="150"/>
      <c r="C39" s="48" t="s">
        <v>47</v>
      </c>
      <c r="D39" s="44">
        <f t="shared" si="9"/>
        <v>445</v>
      </c>
      <c r="E39" s="44">
        <v>243</v>
      </c>
      <c r="F39" s="44">
        <v>128</v>
      </c>
      <c r="G39" s="44">
        <v>23</v>
      </c>
      <c r="H39" s="44">
        <v>42</v>
      </c>
      <c r="I39" s="44">
        <v>1</v>
      </c>
      <c r="J39" s="44">
        <v>0</v>
      </c>
      <c r="K39" s="44">
        <v>2</v>
      </c>
      <c r="L39" s="44">
        <v>2</v>
      </c>
      <c r="M39" s="44">
        <v>1</v>
      </c>
      <c r="N39" s="44">
        <v>0</v>
      </c>
      <c r="O39" s="44">
        <v>0</v>
      </c>
      <c r="P39" s="44">
        <v>1</v>
      </c>
      <c r="Q39" s="44">
        <v>0</v>
      </c>
      <c r="R39" s="44">
        <v>0</v>
      </c>
      <c r="S39" s="44">
        <v>0</v>
      </c>
      <c r="T39" s="44">
        <v>1</v>
      </c>
      <c r="U39" s="44">
        <v>0</v>
      </c>
      <c r="V39" s="44">
        <v>0</v>
      </c>
      <c r="W39" s="44">
        <v>0</v>
      </c>
      <c r="X39" s="44">
        <v>0</v>
      </c>
      <c r="Y39" s="44">
        <v>1</v>
      </c>
      <c r="Z39" s="44">
        <v>0</v>
      </c>
      <c r="AA39" s="44">
        <v>0</v>
      </c>
      <c r="AB39" s="45">
        <v>0</v>
      </c>
      <c r="AC39" s="49" t="s">
        <v>48</v>
      </c>
      <c r="AD39" s="44">
        <v>1913</v>
      </c>
      <c r="AE39" s="44">
        <v>1971</v>
      </c>
      <c r="AF39" s="46">
        <f t="shared" si="3"/>
        <v>58</v>
      </c>
      <c r="AG39" s="47">
        <f t="shared" si="19"/>
        <v>3.0318870883429168E-2</v>
      </c>
      <c r="AH39" s="2"/>
    </row>
    <row r="40" spans="1:34" ht="43.15" customHeight="1" x14ac:dyDescent="0.15">
      <c r="A40" s="138"/>
      <c r="B40" s="151"/>
      <c r="C40" s="78" t="s">
        <v>49</v>
      </c>
      <c r="D40" s="79">
        <f t="shared" si="9"/>
        <v>585</v>
      </c>
      <c r="E40" s="79">
        <v>180</v>
      </c>
      <c r="F40" s="79">
        <v>154</v>
      </c>
      <c r="G40" s="79">
        <v>15</v>
      </c>
      <c r="H40" s="79">
        <v>11</v>
      </c>
      <c r="I40" s="79">
        <v>102</v>
      </c>
      <c r="J40" s="79">
        <v>115</v>
      </c>
      <c r="K40" s="79">
        <v>3</v>
      </c>
      <c r="L40" s="79">
        <v>2</v>
      </c>
      <c r="M40" s="79">
        <v>0</v>
      </c>
      <c r="N40" s="79">
        <v>0</v>
      </c>
      <c r="O40" s="79">
        <v>0</v>
      </c>
      <c r="P40" s="79">
        <v>0</v>
      </c>
      <c r="Q40" s="79">
        <v>1</v>
      </c>
      <c r="R40" s="79">
        <v>1</v>
      </c>
      <c r="S40" s="79">
        <v>1</v>
      </c>
      <c r="T40" s="79">
        <v>0</v>
      </c>
      <c r="U40" s="79">
        <v>0</v>
      </c>
      <c r="V40" s="79">
        <v>0</v>
      </c>
      <c r="W40" s="79">
        <v>0</v>
      </c>
      <c r="X40" s="79">
        <v>0</v>
      </c>
      <c r="Y40" s="79">
        <v>0</v>
      </c>
      <c r="Z40" s="79">
        <v>0</v>
      </c>
      <c r="AA40" s="79">
        <v>0</v>
      </c>
      <c r="AB40" s="80">
        <v>0</v>
      </c>
      <c r="AC40" s="81" t="s">
        <v>50</v>
      </c>
      <c r="AD40" s="79">
        <v>342</v>
      </c>
      <c r="AE40" s="79">
        <v>285</v>
      </c>
      <c r="AF40" s="82">
        <f t="shared" si="3"/>
        <v>-57</v>
      </c>
      <c r="AG40" s="83">
        <f t="shared" si="19"/>
        <v>-0.16666666666666666</v>
      </c>
      <c r="AH40" s="2"/>
    </row>
    <row r="41" spans="1:34" ht="43.15" customHeight="1" x14ac:dyDescent="0.15">
      <c r="A41" s="134" t="s">
        <v>11</v>
      </c>
      <c r="B41" s="154" t="s">
        <v>81</v>
      </c>
      <c r="C41" s="84" t="s">
        <v>46</v>
      </c>
      <c r="D41" s="85">
        <f t="shared" si="9"/>
        <v>1827</v>
      </c>
      <c r="E41" s="67">
        <f>SUM(E42:E43)</f>
        <v>510</v>
      </c>
      <c r="F41" s="67">
        <f t="shared" ref="F41:AB41" si="23">SUM(F42:F43)</f>
        <v>506</v>
      </c>
      <c r="G41" s="67">
        <f t="shared" si="23"/>
        <v>18</v>
      </c>
      <c r="H41" s="67">
        <f t="shared" si="23"/>
        <v>15</v>
      </c>
      <c r="I41" s="67">
        <f t="shared" si="23"/>
        <v>259</v>
      </c>
      <c r="J41" s="67">
        <f t="shared" si="23"/>
        <v>219</v>
      </c>
      <c r="K41" s="67">
        <f t="shared" si="23"/>
        <v>42</v>
      </c>
      <c r="L41" s="67">
        <f t="shared" si="23"/>
        <v>37</v>
      </c>
      <c r="M41" s="67">
        <f t="shared" si="23"/>
        <v>29</v>
      </c>
      <c r="N41" s="67">
        <f t="shared" si="23"/>
        <v>30</v>
      </c>
      <c r="O41" s="67">
        <f t="shared" si="23"/>
        <v>31</v>
      </c>
      <c r="P41" s="67">
        <f t="shared" si="23"/>
        <v>22</v>
      </c>
      <c r="Q41" s="67">
        <f t="shared" si="23"/>
        <v>35</v>
      </c>
      <c r="R41" s="67">
        <f t="shared" si="23"/>
        <v>32</v>
      </c>
      <c r="S41" s="67">
        <f t="shared" si="23"/>
        <v>3</v>
      </c>
      <c r="T41" s="67">
        <f t="shared" si="23"/>
        <v>2</v>
      </c>
      <c r="U41" s="67">
        <f t="shared" si="23"/>
        <v>0</v>
      </c>
      <c r="V41" s="67">
        <f t="shared" si="23"/>
        <v>1</v>
      </c>
      <c r="W41" s="67">
        <f t="shared" si="23"/>
        <v>2</v>
      </c>
      <c r="X41" s="67">
        <f t="shared" si="23"/>
        <v>15</v>
      </c>
      <c r="Y41" s="67">
        <f t="shared" si="23"/>
        <v>2</v>
      </c>
      <c r="Z41" s="67">
        <f t="shared" si="23"/>
        <v>4</v>
      </c>
      <c r="AA41" s="67">
        <f t="shared" si="23"/>
        <v>10</v>
      </c>
      <c r="AB41" s="68">
        <f t="shared" si="23"/>
        <v>3</v>
      </c>
      <c r="AC41" s="69" t="s">
        <v>46</v>
      </c>
      <c r="AD41" s="67">
        <v>3825</v>
      </c>
      <c r="AE41" s="67">
        <f>SUM(AE42:AE43)</f>
        <v>3988</v>
      </c>
      <c r="AF41" s="70">
        <f t="shared" si="3"/>
        <v>163</v>
      </c>
      <c r="AG41" s="71">
        <f t="shared" si="19"/>
        <v>4.2614379084967319E-2</v>
      </c>
      <c r="AH41" s="2"/>
    </row>
    <row r="42" spans="1:34" ht="43.15" customHeight="1" x14ac:dyDescent="0.15">
      <c r="A42" s="135"/>
      <c r="B42" s="150"/>
      <c r="C42" s="48" t="s">
        <v>47</v>
      </c>
      <c r="D42" s="44">
        <f t="shared" si="9"/>
        <v>910</v>
      </c>
      <c r="E42" s="44">
        <v>269</v>
      </c>
      <c r="F42" s="44">
        <v>230</v>
      </c>
      <c r="G42" s="44">
        <v>8</v>
      </c>
      <c r="H42" s="44">
        <v>9</v>
      </c>
      <c r="I42" s="44">
        <v>128</v>
      </c>
      <c r="J42" s="44">
        <v>105</v>
      </c>
      <c r="K42" s="44">
        <v>13</v>
      </c>
      <c r="L42" s="44">
        <v>18</v>
      </c>
      <c r="M42" s="44">
        <v>17</v>
      </c>
      <c r="N42" s="44">
        <v>23</v>
      </c>
      <c r="O42" s="44">
        <v>14</v>
      </c>
      <c r="P42" s="44">
        <v>14</v>
      </c>
      <c r="Q42" s="44">
        <v>15</v>
      </c>
      <c r="R42" s="44">
        <v>23</v>
      </c>
      <c r="S42" s="44">
        <v>3</v>
      </c>
      <c r="T42" s="44">
        <v>2</v>
      </c>
      <c r="U42" s="44">
        <v>0</v>
      </c>
      <c r="V42" s="44">
        <v>1</v>
      </c>
      <c r="W42" s="44">
        <v>2</v>
      </c>
      <c r="X42" s="44">
        <v>10</v>
      </c>
      <c r="Y42" s="44">
        <v>2</v>
      </c>
      <c r="Z42" s="44">
        <v>2</v>
      </c>
      <c r="AA42" s="44">
        <v>2</v>
      </c>
      <c r="AB42" s="45">
        <v>0</v>
      </c>
      <c r="AC42" s="49" t="s">
        <v>48</v>
      </c>
      <c r="AD42" s="44">
        <v>3253</v>
      </c>
      <c r="AE42" s="44">
        <v>3478</v>
      </c>
      <c r="AF42" s="46">
        <f t="shared" si="3"/>
        <v>225</v>
      </c>
      <c r="AG42" s="47">
        <f t="shared" si="19"/>
        <v>6.9166922840454961E-2</v>
      </c>
      <c r="AH42" s="2"/>
    </row>
    <row r="43" spans="1:34" ht="43.15" customHeight="1" x14ac:dyDescent="0.15">
      <c r="A43" s="136"/>
      <c r="B43" s="155"/>
      <c r="C43" s="60" t="s">
        <v>49</v>
      </c>
      <c r="D43" s="61">
        <f t="shared" si="9"/>
        <v>917</v>
      </c>
      <c r="E43" s="61">
        <v>241</v>
      </c>
      <c r="F43" s="61">
        <v>276</v>
      </c>
      <c r="G43" s="61">
        <v>10</v>
      </c>
      <c r="H43" s="61">
        <v>6</v>
      </c>
      <c r="I43" s="61">
        <v>131</v>
      </c>
      <c r="J43" s="61">
        <v>114</v>
      </c>
      <c r="K43" s="61">
        <v>29</v>
      </c>
      <c r="L43" s="61">
        <v>19</v>
      </c>
      <c r="M43" s="61">
        <v>12</v>
      </c>
      <c r="N43" s="61">
        <v>7</v>
      </c>
      <c r="O43" s="61">
        <v>17</v>
      </c>
      <c r="P43" s="61">
        <v>8</v>
      </c>
      <c r="Q43" s="61">
        <v>20</v>
      </c>
      <c r="R43" s="61">
        <v>9</v>
      </c>
      <c r="S43" s="61">
        <v>0</v>
      </c>
      <c r="T43" s="61">
        <v>0</v>
      </c>
      <c r="U43" s="61">
        <v>0</v>
      </c>
      <c r="V43" s="61">
        <v>0</v>
      </c>
      <c r="W43" s="61">
        <v>0</v>
      </c>
      <c r="X43" s="61">
        <v>5</v>
      </c>
      <c r="Y43" s="61">
        <v>0</v>
      </c>
      <c r="Z43" s="61">
        <v>2</v>
      </c>
      <c r="AA43" s="61">
        <v>8</v>
      </c>
      <c r="AB43" s="62">
        <v>3</v>
      </c>
      <c r="AC43" s="63" t="s">
        <v>50</v>
      </c>
      <c r="AD43" s="61">
        <v>572</v>
      </c>
      <c r="AE43" s="61">
        <v>510</v>
      </c>
      <c r="AF43" s="64">
        <f t="shared" si="3"/>
        <v>-62</v>
      </c>
      <c r="AG43" s="65">
        <f t="shared" si="19"/>
        <v>-0.10839160839160839</v>
      </c>
      <c r="AH43" s="2"/>
    </row>
    <row r="44" spans="1:34" ht="43.15" customHeight="1" x14ac:dyDescent="0.15">
      <c r="A44" s="137" t="s">
        <v>12</v>
      </c>
      <c r="B44" s="139" t="s">
        <v>82</v>
      </c>
      <c r="C44" s="86" t="s">
        <v>46</v>
      </c>
      <c r="D44" s="87">
        <f t="shared" si="9"/>
        <v>377</v>
      </c>
      <c r="E44" s="73">
        <f>SUM(E45:E46)</f>
        <v>94</v>
      </c>
      <c r="F44" s="73">
        <f t="shared" ref="F44:AB44" si="24">SUM(F45:F46)</f>
        <v>180</v>
      </c>
      <c r="G44" s="73">
        <f t="shared" si="24"/>
        <v>8</v>
      </c>
      <c r="H44" s="73">
        <f t="shared" si="24"/>
        <v>12</v>
      </c>
      <c r="I44" s="73">
        <f t="shared" si="24"/>
        <v>16</v>
      </c>
      <c r="J44" s="73">
        <f t="shared" si="24"/>
        <v>51</v>
      </c>
      <c r="K44" s="73">
        <f t="shared" si="24"/>
        <v>3</v>
      </c>
      <c r="L44" s="73">
        <f t="shared" si="24"/>
        <v>7</v>
      </c>
      <c r="M44" s="73">
        <f t="shared" si="24"/>
        <v>0</v>
      </c>
      <c r="N44" s="73">
        <f t="shared" si="24"/>
        <v>1</v>
      </c>
      <c r="O44" s="73">
        <f t="shared" si="24"/>
        <v>0</v>
      </c>
      <c r="P44" s="73">
        <f t="shared" si="24"/>
        <v>1</v>
      </c>
      <c r="Q44" s="73">
        <f t="shared" si="24"/>
        <v>3</v>
      </c>
      <c r="R44" s="73">
        <f t="shared" si="24"/>
        <v>0</v>
      </c>
      <c r="S44" s="73">
        <f t="shared" si="24"/>
        <v>0</v>
      </c>
      <c r="T44" s="73">
        <f t="shared" si="24"/>
        <v>0</v>
      </c>
      <c r="U44" s="73">
        <f t="shared" si="24"/>
        <v>0</v>
      </c>
      <c r="V44" s="73">
        <f t="shared" si="24"/>
        <v>0</v>
      </c>
      <c r="W44" s="73">
        <f t="shared" si="24"/>
        <v>0</v>
      </c>
      <c r="X44" s="73">
        <f t="shared" si="24"/>
        <v>0</v>
      </c>
      <c r="Y44" s="73">
        <f t="shared" si="24"/>
        <v>0</v>
      </c>
      <c r="Z44" s="73">
        <f t="shared" si="24"/>
        <v>1</v>
      </c>
      <c r="AA44" s="73">
        <f t="shared" si="24"/>
        <v>0</v>
      </c>
      <c r="AB44" s="74">
        <f t="shared" si="24"/>
        <v>0</v>
      </c>
      <c r="AC44" s="75" t="s">
        <v>46</v>
      </c>
      <c r="AD44" s="73">
        <v>817</v>
      </c>
      <c r="AE44" s="73">
        <f>SUM(AE45:AE46)</f>
        <v>908</v>
      </c>
      <c r="AF44" s="76">
        <f t="shared" si="3"/>
        <v>91</v>
      </c>
      <c r="AG44" s="77">
        <f t="shared" si="19"/>
        <v>0.11138310893512852</v>
      </c>
    </row>
    <row r="45" spans="1:34" ht="43.15" customHeight="1" x14ac:dyDescent="0.15">
      <c r="A45" s="135"/>
      <c r="B45" s="140"/>
      <c r="C45" s="48" t="s">
        <v>47</v>
      </c>
      <c r="D45" s="44">
        <f t="shared" si="9"/>
        <v>194</v>
      </c>
      <c r="E45" s="44">
        <v>56</v>
      </c>
      <c r="F45" s="44">
        <v>90</v>
      </c>
      <c r="G45" s="44">
        <v>3</v>
      </c>
      <c r="H45" s="44">
        <v>4</v>
      </c>
      <c r="I45" s="44">
        <v>8</v>
      </c>
      <c r="J45" s="44">
        <v>22</v>
      </c>
      <c r="K45" s="44">
        <v>3</v>
      </c>
      <c r="L45" s="44">
        <v>7</v>
      </c>
      <c r="M45" s="44">
        <v>0</v>
      </c>
      <c r="N45" s="44">
        <v>1</v>
      </c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5"/>
      <c r="AC45" s="49" t="s">
        <v>48</v>
      </c>
      <c r="AD45" s="44">
        <v>736</v>
      </c>
      <c r="AE45" s="44">
        <v>776</v>
      </c>
      <c r="AF45" s="46">
        <f t="shared" si="3"/>
        <v>40</v>
      </c>
      <c r="AG45" s="47">
        <f t="shared" si="19"/>
        <v>5.434782608695652E-2</v>
      </c>
    </row>
    <row r="46" spans="1:34" ht="43.15" customHeight="1" x14ac:dyDescent="0.15">
      <c r="A46" s="138"/>
      <c r="B46" s="141"/>
      <c r="C46" s="78" t="s">
        <v>49</v>
      </c>
      <c r="D46" s="79">
        <f t="shared" si="9"/>
        <v>183</v>
      </c>
      <c r="E46" s="79">
        <v>38</v>
      </c>
      <c r="F46" s="79">
        <v>90</v>
      </c>
      <c r="G46" s="79">
        <v>5</v>
      </c>
      <c r="H46" s="79">
        <v>8</v>
      </c>
      <c r="I46" s="79">
        <v>8</v>
      </c>
      <c r="J46" s="79">
        <v>29</v>
      </c>
      <c r="K46" s="79">
        <v>0</v>
      </c>
      <c r="L46" s="79">
        <v>0</v>
      </c>
      <c r="M46" s="79">
        <v>0</v>
      </c>
      <c r="N46" s="79">
        <v>0</v>
      </c>
      <c r="O46" s="79">
        <v>0</v>
      </c>
      <c r="P46" s="79">
        <v>1</v>
      </c>
      <c r="Q46" s="79">
        <v>3</v>
      </c>
      <c r="R46" s="79">
        <v>0</v>
      </c>
      <c r="S46" s="79">
        <v>0</v>
      </c>
      <c r="T46" s="79">
        <v>0</v>
      </c>
      <c r="U46" s="79">
        <v>0</v>
      </c>
      <c r="V46" s="79">
        <v>0</v>
      </c>
      <c r="W46" s="79">
        <v>0</v>
      </c>
      <c r="X46" s="79">
        <v>0</v>
      </c>
      <c r="Y46" s="79">
        <v>0</v>
      </c>
      <c r="Z46" s="79">
        <v>1</v>
      </c>
      <c r="AA46" s="79">
        <v>0</v>
      </c>
      <c r="AB46" s="80">
        <v>0</v>
      </c>
      <c r="AC46" s="81" t="s">
        <v>50</v>
      </c>
      <c r="AD46" s="79">
        <v>81</v>
      </c>
      <c r="AE46" s="79">
        <v>132</v>
      </c>
      <c r="AF46" s="64">
        <f t="shared" si="3"/>
        <v>51</v>
      </c>
      <c r="AG46" s="65">
        <f t="shared" si="19"/>
        <v>0.62962962962962965</v>
      </c>
    </row>
    <row r="47" spans="1:34" ht="43.15" customHeight="1" x14ac:dyDescent="0.15">
      <c r="A47" s="134" t="s">
        <v>13</v>
      </c>
      <c r="B47" s="152" t="s">
        <v>60</v>
      </c>
      <c r="C47" s="84" t="s">
        <v>46</v>
      </c>
      <c r="D47" s="85">
        <f t="shared" si="9"/>
        <v>2192</v>
      </c>
      <c r="E47" s="85">
        <f>SUM(E48:E49)</f>
        <v>921</v>
      </c>
      <c r="F47" s="67">
        <f t="shared" ref="F47:AB47" si="25">SUM(F48:F49)</f>
        <v>830</v>
      </c>
      <c r="G47" s="67">
        <f t="shared" si="25"/>
        <v>12</v>
      </c>
      <c r="H47" s="67">
        <f t="shared" si="25"/>
        <v>14</v>
      </c>
      <c r="I47" s="67">
        <f t="shared" si="25"/>
        <v>136</v>
      </c>
      <c r="J47" s="67">
        <f t="shared" si="25"/>
        <v>102</v>
      </c>
      <c r="K47" s="67">
        <f t="shared" si="25"/>
        <v>18</v>
      </c>
      <c r="L47" s="67">
        <f t="shared" si="25"/>
        <v>2</v>
      </c>
      <c r="M47" s="67">
        <f t="shared" si="25"/>
        <v>7</v>
      </c>
      <c r="N47" s="67">
        <f t="shared" si="25"/>
        <v>29</v>
      </c>
      <c r="O47" s="67">
        <f t="shared" si="25"/>
        <v>78</v>
      </c>
      <c r="P47" s="67">
        <f t="shared" si="25"/>
        <v>41</v>
      </c>
      <c r="Q47" s="67">
        <f t="shared" si="25"/>
        <v>0</v>
      </c>
      <c r="R47" s="67">
        <f t="shared" si="25"/>
        <v>2</v>
      </c>
      <c r="S47" s="67">
        <f t="shared" si="25"/>
        <v>0</v>
      </c>
      <c r="T47" s="67">
        <f t="shared" si="25"/>
        <v>0</v>
      </c>
      <c r="U47" s="67">
        <f t="shared" si="25"/>
        <v>0</v>
      </c>
      <c r="V47" s="67">
        <f t="shared" si="25"/>
        <v>0</v>
      </c>
      <c r="W47" s="67">
        <f t="shared" si="25"/>
        <v>0</v>
      </c>
      <c r="X47" s="67">
        <f t="shared" si="25"/>
        <v>0</v>
      </c>
      <c r="Y47" s="67">
        <f t="shared" si="25"/>
        <v>0</v>
      </c>
      <c r="Z47" s="67">
        <f t="shared" si="25"/>
        <v>0</v>
      </c>
      <c r="AA47" s="67">
        <f t="shared" si="25"/>
        <v>0</v>
      </c>
      <c r="AB47" s="68">
        <f t="shared" si="25"/>
        <v>0</v>
      </c>
      <c r="AC47" s="69" t="s">
        <v>46</v>
      </c>
      <c r="AD47" s="67">
        <v>5118</v>
      </c>
      <c r="AE47" s="67">
        <f>SUM(AE48:AE49)</f>
        <v>5343</v>
      </c>
      <c r="AF47" s="76">
        <f t="shared" si="3"/>
        <v>225</v>
      </c>
      <c r="AG47" s="92">
        <f t="shared" si="19"/>
        <v>4.3962485345838215E-2</v>
      </c>
    </row>
    <row r="48" spans="1:34" ht="43.15" customHeight="1" x14ac:dyDescent="0.15">
      <c r="A48" s="135"/>
      <c r="B48" s="140"/>
      <c r="C48" s="48" t="s">
        <v>47</v>
      </c>
      <c r="D48" s="44">
        <f t="shared" si="9"/>
        <v>1115</v>
      </c>
      <c r="E48" s="44">
        <v>364</v>
      </c>
      <c r="F48" s="44">
        <v>487</v>
      </c>
      <c r="G48" s="44">
        <v>8</v>
      </c>
      <c r="H48" s="44">
        <v>8</v>
      </c>
      <c r="I48" s="44">
        <v>69</v>
      </c>
      <c r="J48" s="44">
        <v>74</v>
      </c>
      <c r="K48" s="44">
        <v>9</v>
      </c>
      <c r="L48" s="44">
        <v>2</v>
      </c>
      <c r="M48" s="44">
        <v>7</v>
      </c>
      <c r="N48" s="44">
        <v>4</v>
      </c>
      <c r="O48" s="44">
        <v>40</v>
      </c>
      <c r="P48" s="44">
        <v>41</v>
      </c>
      <c r="Q48" s="44">
        <v>0</v>
      </c>
      <c r="R48" s="44">
        <v>2</v>
      </c>
      <c r="S48" s="44"/>
      <c r="T48" s="44"/>
      <c r="U48" s="44"/>
      <c r="V48" s="44"/>
      <c r="W48" s="44"/>
      <c r="X48" s="44"/>
      <c r="Y48" s="44"/>
      <c r="Z48" s="44"/>
      <c r="AA48" s="44"/>
      <c r="AB48" s="45"/>
      <c r="AC48" s="49" t="s">
        <v>48</v>
      </c>
      <c r="AD48" s="44">
        <v>4146</v>
      </c>
      <c r="AE48" s="44">
        <v>4365</v>
      </c>
      <c r="AF48" s="46">
        <f t="shared" si="3"/>
        <v>219</v>
      </c>
      <c r="AG48" s="93">
        <f t="shared" si="19"/>
        <v>5.2821997105643996E-2</v>
      </c>
    </row>
    <row r="49" spans="1:34" ht="43.15" customHeight="1" x14ac:dyDescent="0.15">
      <c r="A49" s="136"/>
      <c r="B49" s="153"/>
      <c r="C49" s="60" t="s">
        <v>49</v>
      </c>
      <c r="D49" s="61">
        <f t="shared" si="9"/>
        <v>1077</v>
      </c>
      <c r="E49" s="61">
        <v>557</v>
      </c>
      <c r="F49" s="61">
        <v>343</v>
      </c>
      <c r="G49" s="61">
        <v>4</v>
      </c>
      <c r="H49" s="61">
        <v>6</v>
      </c>
      <c r="I49" s="61">
        <v>67</v>
      </c>
      <c r="J49" s="61">
        <v>28</v>
      </c>
      <c r="K49" s="61">
        <v>9</v>
      </c>
      <c r="L49" s="61">
        <v>0</v>
      </c>
      <c r="M49" s="61">
        <v>0</v>
      </c>
      <c r="N49" s="61">
        <v>25</v>
      </c>
      <c r="O49" s="61">
        <v>38</v>
      </c>
      <c r="P49" s="61">
        <v>0</v>
      </c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63" t="s">
        <v>50</v>
      </c>
      <c r="AD49" s="61">
        <v>972</v>
      </c>
      <c r="AE49" s="61">
        <v>978</v>
      </c>
      <c r="AF49" s="82">
        <f t="shared" si="3"/>
        <v>6</v>
      </c>
      <c r="AG49" s="94">
        <f t="shared" si="19"/>
        <v>6.1728395061728392E-3</v>
      </c>
    </row>
    <row r="50" spans="1:34" ht="43.15" customHeight="1" x14ac:dyDescent="0.15">
      <c r="A50" s="137" t="s">
        <v>52</v>
      </c>
      <c r="B50" s="139" t="s">
        <v>61</v>
      </c>
      <c r="C50" s="86" t="s">
        <v>46</v>
      </c>
      <c r="D50" s="87">
        <f t="shared" si="9"/>
        <v>149</v>
      </c>
      <c r="E50" s="73">
        <f>SUM(E51:E52)</f>
        <v>50</v>
      </c>
      <c r="F50" s="73">
        <f t="shared" ref="F50:AB50" si="26">SUM(F51:F52)</f>
        <v>54</v>
      </c>
      <c r="G50" s="73">
        <f t="shared" si="26"/>
        <v>5</v>
      </c>
      <c r="H50" s="73">
        <f t="shared" si="26"/>
        <v>7</v>
      </c>
      <c r="I50" s="73">
        <f t="shared" si="26"/>
        <v>14</v>
      </c>
      <c r="J50" s="73">
        <f t="shared" si="26"/>
        <v>14</v>
      </c>
      <c r="K50" s="73">
        <f t="shared" si="26"/>
        <v>2</v>
      </c>
      <c r="L50" s="73">
        <f t="shared" si="26"/>
        <v>3</v>
      </c>
      <c r="M50" s="73">
        <f t="shared" si="26"/>
        <v>0</v>
      </c>
      <c r="N50" s="73">
        <f t="shared" si="26"/>
        <v>0</v>
      </c>
      <c r="O50" s="73">
        <f t="shared" si="26"/>
        <v>0</v>
      </c>
      <c r="P50" s="73">
        <f t="shared" si="26"/>
        <v>0</v>
      </c>
      <c r="Q50" s="73">
        <f t="shared" si="26"/>
        <v>0</v>
      </c>
      <c r="R50" s="73">
        <f t="shared" si="26"/>
        <v>0</v>
      </c>
      <c r="S50" s="73">
        <f t="shared" si="26"/>
        <v>0</v>
      </c>
      <c r="T50" s="73">
        <f t="shared" si="26"/>
        <v>0</v>
      </c>
      <c r="U50" s="73">
        <f t="shared" si="26"/>
        <v>0</v>
      </c>
      <c r="V50" s="73">
        <f t="shared" si="26"/>
        <v>0</v>
      </c>
      <c r="W50" s="73">
        <f t="shared" si="26"/>
        <v>0</v>
      </c>
      <c r="X50" s="73">
        <f t="shared" si="26"/>
        <v>0</v>
      </c>
      <c r="Y50" s="73">
        <f t="shared" si="26"/>
        <v>0</v>
      </c>
      <c r="Z50" s="73">
        <f t="shared" si="26"/>
        <v>0</v>
      </c>
      <c r="AA50" s="73">
        <f t="shared" si="26"/>
        <v>0</v>
      </c>
      <c r="AB50" s="74">
        <f t="shared" si="26"/>
        <v>0</v>
      </c>
      <c r="AC50" s="75" t="s">
        <v>46</v>
      </c>
      <c r="AD50" s="73">
        <v>317</v>
      </c>
      <c r="AE50" s="73">
        <f>SUM(AE51:AE52)</f>
        <v>331</v>
      </c>
      <c r="AF50" s="76">
        <f t="shared" si="3"/>
        <v>14</v>
      </c>
      <c r="AG50" s="92">
        <f t="shared" si="19"/>
        <v>4.4164037854889593E-2</v>
      </c>
      <c r="AH50" s="1" t="s">
        <v>87</v>
      </c>
    </row>
    <row r="51" spans="1:34" ht="43.15" customHeight="1" x14ac:dyDescent="0.15">
      <c r="A51" s="135"/>
      <c r="B51" s="140"/>
      <c r="C51" s="48" t="s">
        <v>47</v>
      </c>
      <c r="D51" s="44">
        <f t="shared" si="9"/>
        <v>69</v>
      </c>
      <c r="E51" s="44">
        <v>17</v>
      </c>
      <c r="F51" s="44">
        <v>26</v>
      </c>
      <c r="G51" s="44">
        <v>3</v>
      </c>
      <c r="H51" s="44">
        <v>3</v>
      </c>
      <c r="I51" s="44">
        <v>7</v>
      </c>
      <c r="J51" s="44">
        <v>9</v>
      </c>
      <c r="K51" s="44">
        <v>2</v>
      </c>
      <c r="L51" s="44">
        <v>2</v>
      </c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5"/>
      <c r="AC51" s="49" t="s">
        <v>48</v>
      </c>
      <c r="AD51" s="44">
        <v>281</v>
      </c>
      <c r="AE51" s="44">
        <v>288</v>
      </c>
      <c r="AF51" s="46">
        <f t="shared" si="3"/>
        <v>7</v>
      </c>
      <c r="AG51" s="93">
        <f t="shared" si="19"/>
        <v>2.491103202846975E-2</v>
      </c>
    </row>
    <row r="52" spans="1:34" ht="43.15" customHeight="1" x14ac:dyDescent="0.15">
      <c r="A52" s="138"/>
      <c r="B52" s="141"/>
      <c r="C52" s="78" t="s">
        <v>49</v>
      </c>
      <c r="D52" s="79">
        <f t="shared" si="9"/>
        <v>80</v>
      </c>
      <c r="E52" s="79">
        <v>33</v>
      </c>
      <c r="F52" s="79">
        <v>28</v>
      </c>
      <c r="G52" s="79">
        <v>2</v>
      </c>
      <c r="H52" s="79">
        <v>4</v>
      </c>
      <c r="I52" s="79">
        <v>7</v>
      </c>
      <c r="J52" s="79">
        <v>5</v>
      </c>
      <c r="K52" s="79">
        <v>0</v>
      </c>
      <c r="L52" s="79">
        <v>1</v>
      </c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80"/>
      <c r="AC52" s="81" t="s">
        <v>50</v>
      </c>
      <c r="AD52" s="79">
        <v>36</v>
      </c>
      <c r="AE52" s="79">
        <v>43</v>
      </c>
      <c r="AF52" s="82">
        <f t="shared" si="3"/>
        <v>7</v>
      </c>
      <c r="AG52" s="93">
        <f t="shared" si="19"/>
        <v>0.19444444444444445</v>
      </c>
    </row>
    <row r="53" spans="1:34" ht="43.15" customHeight="1" x14ac:dyDescent="0.15">
      <c r="A53" s="134" t="s">
        <v>53</v>
      </c>
      <c r="B53" s="146" t="s">
        <v>83</v>
      </c>
      <c r="C53" s="84" t="s">
        <v>46</v>
      </c>
      <c r="D53" s="85">
        <f t="shared" si="9"/>
        <v>251</v>
      </c>
      <c r="E53" s="67">
        <f>SUM(E54:E55)</f>
        <v>78</v>
      </c>
      <c r="F53" s="67">
        <f t="shared" ref="F53:AB53" si="27">SUM(F54:F55)</f>
        <v>74</v>
      </c>
      <c r="G53" s="67">
        <f t="shared" si="27"/>
        <v>15</v>
      </c>
      <c r="H53" s="67">
        <f t="shared" si="27"/>
        <v>19</v>
      </c>
      <c r="I53" s="67">
        <f t="shared" si="27"/>
        <v>27</v>
      </c>
      <c r="J53" s="67">
        <f t="shared" si="27"/>
        <v>26</v>
      </c>
      <c r="K53" s="67">
        <f t="shared" si="27"/>
        <v>7</v>
      </c>
      <c r="L53" s="67">
        <f t="shared" si="27"/>
        <v>5</v>
      </c>
      <c r="M53" s="67">
        <f t="shared" si="27"/>
        <v>0</v>
      </c>
      <c r="N53" s="67">
        <f t="shared" si="27"/>
        <v>0</v>
      </c>
      <c r="O53" s="67">
        <f t="shared" si="27"/>
        <v>0</v>
      </c>
      <c r="P53" s="67">
        <f t="shared" si="27"/>
        <v>0</v>
      </c>
      <c r="Q53" s="67">
        <f t="shared" si="27"/>
        <v>0</v>
      </c>
      <c r="R53" s="67">
        <f t="shared" si="27"/>
        <v>0</v>
      </c>
      <c r="S53" s="67">
        <f t="shared" si="27"/>
        <v>0</v>
      </c>
      <c r="T53" s="67">
        <f t="shared" si="27"/>
        <v>0</v>
      </c>
      <c r="U53" s="67">
        <f t="shared" si="27"/>
        <v>0</v>
      </c>
      <c r="V53" s="67">
        <f t="shared" si="27"/>
        <v>0</v>
      </c>
      <c r="W53" s="67">
        <f t="shared" si="27"/>
        <v>0</v>
      </c>
      <c r="X53" s="67">
        <f t="shared" si="27"/>
        <v>0</v>
      </c>
      <c r="Y53" s="67">
        <f t="shared" si="27"/>
        <v>0</v>
      </c>
      <c r="Z53" s="67">
        <f t="shared" si="27"/>
        <v>0</v>
      </c>
      <c r="AA53" s="67">
        <f t="shared" si="27"/>
        <v>0</v>
      </c>
      <c r="AB53" s="68">
        <f t="shared" si="27"/>
        <v>0</v>
      </c>
      <c r="AC53" s="69" t="s">
        <v>46</v>
      </c>
      <c r="AD53" s="67">
        <v>603</v>
      </c>
      <c r="AE53" s="67">
        <f>SUM(AE54:AE55)</f>
        <v>549</v>
      </c>
      <c r="AF53" s="76">
        <f t="shared" si="3"/>
        <v>-54</v>
      </c>
      <c r="AG53" s="92">
        <f t="shared" si="19"/>
        <v>-8.9552238805970144E-2</v>
      </c>
    </row>
    <row r="54" spans="1:34" ht="43.15" customHeight="1" x14ac:dyDescent="0.15">
      <c r="A54" s="135"/>
      <c r="B54" s="144"/>
      <c r="C54" s="48" t="s">
        <v>47</v>
      </c>
      <c r="D54" s="44">
        <f t="shared" si="9"/>
        <v>106</v>
      </c>
      <c r="E54" s="44">
        <v>41</v>
      </c>
      <c r="F54" s="44">
        <v>29</v>
      </c>
      <c r="G54" s="44">
        <v>7</v>
      </c>
      <c r="H54" s="44">
        <v>12</v>
      </c>
      <c r="I54" s="44">
        <v>7</v>
      </c>
      <c r="J54" s="44">
        <v>4</v>
      </c>
      <c r="K54" s="44">
        <v>3</v>
      </c>
      <c r="L54" s="44">
        <v>3</v>
      </c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5"/>
      <c r="AC54" s="49" t="s">
        <v>48</v>
      </c>
      <c r="AD54" s="44">
        <v>506</v>
      </c>
      <c r="AE54" s="44">
        <v>463</v>
      </c>
      <c r="AF54" s="46">
        <f t="shared" si="3"/>
        <v>-43</v>
      </c>
      <c r="AG54" s="93">
        <f t="shared" si="19"/>
        <v>-8.4980237154150193E-2</v>
      </c>
    </row>
    <row r="55" spans="1:34" ht="43.15" customHeight="1" x14ac:dyDescent="0.15">
      <c r="A55" s="136"/>
      <c r="B55" s="148"/>
      <c r="C55" s="60" t="s">
        <v>49</v>
      </c>
      <c r="D55" s="61">
        <f t="shared" si="9"/>
        <v>145</v>
      </c>
      <c r="E55" s="61">
        <v>37</v>
      </c>
      <c r="F55" s="61">
        <v>45</v>
      </c>
      <c r="G55" s="61">
        <v>8</v>
      </c>
      <c r="H55" s="61">
        <v>7</v>
      </c>
      <c r="I55" s="61">
        <v>20</v>
      </c>
      <c r="J55" s="61">
        <v>22</v>
      </c>
      <c r="K55" s="61">
        <v>4</v>
      </c>
      <c r="L55" s="61">
        <v>2</v>
      </c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2"/>
      <c r="AC55" s="63" t="s">
        <v>50</v>
      </c>
      <c r="AD55" s="61">
        <v>97</v>
      </c>
      <c r="AE55" s="61">
        <v>86</v>
      </c>
      <c r="AF55" s="82">
        <f t="shared" si="3"/>
        <v>-11</v>
      </c>
      <c r="AG55" s="94">
        <f t="shared" si="19"/>
        <v>-0.1134020618556701</v>
      </c>
    </row>
    <row r="56" spans="1:34" ht="43.15" customHeight="1" x14ac:dyDescent="0.15">
      <c r="A56" s="137" t="s">
        <v>54</v>
      </c>
      <c r="B56" s="143" t="s">
        <v>59</v>
      </c>
      <c r="C56" s="86" t="s">
        <v>46</v>
      </c>
      <c r="D56" s="87">
        <f t="shared" si="9"/>
        <v>238</v>
      </c>
      <c r="E56" s="73">
        <f>SUM(E57:E58)</f>
        <v>85</v>
      </c>
      <c r="F56" s="73">
        <f t="shared" ref="F56:AB56" si="28">SUM(F57:F58)</f>
        <v>60</v>
      </c>
      <c r="G56" s="73">
        <f t="shared" si="28"/>
        <v>1</v>
      </c>
      <c r="H56" s="73">
        <f t="shared" si="28"/>
        <v>1</v>
      </c>
      <c r="I56" s="73">
        <f t="shared" si="28"/>
        <v>52</v>
      </c>
      <c r="J56" s="73">
        <f t="shared" si="28"/>
        <v>39</v>
      </c>
      <c r="K56" s="73">
        <f t="shared" si="28"/>
        <v>0</v>
      </c>
      <c r="L56" s="73">
        <f t="shared" si="28"/>
        <v>0</v>
      </c>
      <c r="M56" s="73">
        <f t="shared" si="28"/>
        <v>0</v>
      </c>
      <c r="N56" s="73">
        <f t="shared" si="28"/>
        <v>0</v>
      </c>
      <c r="O56" s="73">
        <f t="shared" si="28"/>
        <v>0</v>
      </c>
      <c r="P56" s="73">
        <f t="shared" si="28"/>
        <v>0</v>
      </c>
      <c r="Q56" s="73">
        <f t="shared" si="28"/>
        <v>0</v>
      </c>
      <c r="R56" s="73">
        <f t="shared" si="28"/>
        <v>0</v>
      </c>
      <c r="S56" s="73">
        <f t="shared" si="28"/>
        <v>0</v>
      </c>
      <c r="T56" s="73">
        <f t="shared" si="28"/>
        <v>0</v>
      </c>
      <c r="U56" s="73">
        <f t="shared" si="28"/>
        <v>0</v>
      </c>
      <c r="V56" s="73">
        <f t="shared" si="28"/>
        <v>0</v>
      </c>
      <c r="W56" s="73">
        <f t="shared" si="28"/>
        <v>0</v>
      </c>
      <c r="X56" s="73">
        <f t="shared" si="28"/>
        <v>0</v>
      </c>
      <c r="Y56" s="73">
        <f t="shared" si="28"/>
        <v>0</v>
      </c>
      <c r="Z56" s="73">
        <f t="shared" si="28"/>
        <v>0</v>
      </c>
      <c r="AA56" s="73">
        <f t="shared" si="28"/>
        <v>0</v>
      </c>
      <c r="AB56" s="74">
        <f t="shared" si="28"/>
        <v>0</v>
      </c>
      <c r="AC56" s="75" t="s">
        <v>46</v>
      </c>
      <c r="AD56" s="73">
        <v>530</v>
      </c>
      <c r="AE56" s="73">
        <f>SUM(AE57:AE58)</f>
        <v>570</v>
      </c>
      <c r="AF56" s="76">
        <f t="shared" si="3"/>
        <v>40</v>
      </c>
      <c r="AG56" s="92">
        <f t="shared" si="19"/>
        <v>7.5471698113207544E-2</v>
      </c>
    </row>
    <row r="57" spans="1:34" ht="43.15" customHeight="1" x14ac:dyDescent="0.15">
      <c r="A57" s="135"/>
      <c r="B57" s="144"/>
      <c r="C57" s="48" t="s">
        <v>47</v>
      </c>
      <c r="D57" s="44">
        <f t="shared" si="9"/>
        <v>111</v>
      </c>
      <c r="E57" s="44">
        <v>37</v>
      </c>
      <c r="F57" s="44">
        <v>32</v>
      </c>
      <c r="G57" s="44">
        <v>0</v>
      </c>
      <c r="H57" s="44">
        <v>0</v>
      </c>
      <c r="I57" s="44">
        <v>24</v>
      </c>
      <c r="J57" s="44">
        <v>18</v>
      </c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5"/>
      <c r="AC57" s="49" t="s">
        <v>48</v>
      </c>
      <c r="AD57" s="44">
        <v>410</v>
      </c>
      <c r="AE57" s="44">
        <v>487</v>
      </c>
      <c r="AF57" s="46">
        <f t="shared" si="3"/>
        <v>77</v>
      </c>
      <c r="AG57" s="93">
        <f t="shared" si="19"/>
        <v>0.18780487804878049</v>
      </c>
    </row>
    <row r="58" spans="1:34" ht="43.15" customHeight="1" x14ac:dyDescent="0.15">
      <c r="A58" s="138"/>
      <c r="B58" s="145"/>
      <c r="C58" s="78" t="s">
        <v>49</v>
      </c>
      <c r="D58" s="79">
        <f t="shared" si="9"/>
        <v>127</v>
      </c>
      <c r="E58" s="79">
        <v>48</v>
      </c>
      <c r="F58" s="79">
        <v>28</v>
      </c>
      <c r="G58" s="79">
        <v>1</v>
      </c>
      <c r="H58" s="79">
        <v>1</v>
      </c>
      <c r="I58" s="79">
        <v>28</v>
      </c>
      <c r="J58" s="79">
        <v>21</v>
      </c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80"/>
      <c r="AC58" s="81" t="s">
        <v>56</v>
      </c>
      <c r="AD58" s="79">
        <v>120</v>
      </c>
      <c r="AE58" s="79">
        <v>83</v>
      </c>
      <c r="AF58" s="82">
        <f t="shared" si="3"/>
        <v>-37</v>
      </c>
      <c r="AG58" s="94">
        <f t="shared" si="19"/>
        <v>-0.30833333333333335</v>
      </c>
    </row>
    <row r="59" spans="1:34" ht="43.15" customHeight="1" x14ac:dyDescent="0.15">
      <c r="A59" s="134" t="s">
        <v>55</v>
      </c>
      <c r="B59" s="146" t="s">
        <v>84</v>
      </c>
      <c r="C59" s="84" t="s">
        <v>46</v>
      </c>
      <c r="D59" s="85">
        <f t="shared" si="9"/>
        <v>252</v>
      </c>
      <c r="E59" s="67">
        <f>SUM(E60:E61)</f>
        <v>76</v>
      </c>
      <c r="F59" s="67">
        <f t="shared" ref="F59:AB59" si="29">SUM(F60:F61)</f>
        <v>83</v>
      </c>
      <c r="G59" s="67">
        <f t="shared" si="29"/>
        <v>8</v>
      </c>
      <c r="H59" s="67">
        <f t="shared" si="29"/>
        <v>8</v>
      </c>
      <c r="I59" s="67">
        <f t="shared" si="29"/>
        <v>35</v>
      </c>
      <c r="J59" s="67">
        <f t="shared" si="29"/>
        <v>31</v>
      </c>
      <c r="K59" s="67">
        <f t="shared" si="29"/>
        <v>6</v>
      </c>
      <c r="L59" s="67">
        <f t="shared" si="29"/>
        <v>5</v>
      </c>
      <c r="M59" s="67">
        <f t="shared" si="29"/>
        <v>0</v>
      </c>
      <c r="N59" s="67">
        <f t="shared" si="29"/>
        <v>0</v>
      </c>
      <c r="O59" s="67">
        <f t="shared" si="29"/>
        <v>0</v>
      </c>
      <c r="P59" s="67">
        <f t="shared" si="29"/>
        <v>0</v>
      </c>
      <c r="Q59" s="67">
        <f t="shared" si="29"/>
        <v>0</v>
      </c>
      <c r="R59" s="67">
        <f t="shared" si="29"/>
        <v>0</v>
      </c>
      <c r="S59" s="67">
        <f t="shared" si="29"/>
        <v>0</v>
      </c>
      <c r="T59" s="67">
        <f t="shared" si="29"/>
        <v>0</v>
      </c>
      <c r="U59" s="67">
        <f t="shared" si="29"/>
        <v>0</v>
      </c>
      <c r="V59" s="67">
        <f t="shared" si="29"/>
        <v>0</v>
      </c>
      <c r="W59" s="67">
        <f t="shared" si="29"/>
        <v>0</v>
      </c>
      <c r="X59" s="67">
        <f t="shared" si="29"/>
        <v>0</v>
      </c>
      <c r="Y59" s="67">
        <f t="shared" si="29"/>
        <v>0</v>
      </c>
      <c r="Z59" s="67">
        <f t="shared" si="29"/>
        <v>0</v>
      </c>
      <c r="AA59" s="67">
        <f t="shared" si="29"/>
        <v>0</v>
      </c>
      <c r="AB59" s="68">
        <f t="shared" si="29"/>
        <v>0</v>
      </c>
      <c r="AC59" s="69" t="s">
        <v>46</v>
      </c>
      <c r="AD59" s="67">
        <v>593</v>
      </c>
      <c r="AE59" s="67">
        <f>SUM(AE60:AE61)</f>
        <v>565</v>
      </c>
      <c r="AF59" s="70">
        <f t="shared" si="3"/>
        <v>-28</v>
      </c>
      <c r="AG59" s="71">
        <f t="shared" si="19"/>
        <v>-4.7217537942664416E-2</v>
      </c>
    </row>
    <row r="60" spans="1:34" ht="43.15" customHeight="1" x14ac:dyDescent="0.15">
      <c r="A60" s="135"/>
      <c r="B60" s="144"/>
      <c r="C60" s="48" t="s">
        <v>47</v>
      </c>
      <c r="D60" s="44">
        <f t="shared" si="9"/>
        <v>146</v>
      </c>
      <c r="E60" s="44">
        <v>46</v>
      </c>
      <c r="F60" s="44">
        <v>51</v>
      </c>
      <c r="G60" s="44">
        <v>5</v>
      </c>
      <c r="H60" s="44">
        <v>6</v>
      </c>
      <c r="I60" s="44">
        <v>17</v>
      </c>
      <c r="J60" s="44">
        <v>15</v>
      </c>
      <c r="K60" s="44">
        <v>5</v>
      </c>
      <c r="L60" s="44">
        <v>1</v>
      </c>
      <c r="M60" s="44"/>
      <c r="N60" s="44"/>
      <c r="O60" s="44"/>
      <c r="P60" s="44"/>
      <c r="Q60" s="44"/>
      <c r="R60" s="44">
        <v>0</v>
      </c>
      <c r="S60" s="44">
        <v>0</v>
      </c>
      <c r="T60" s="44">
        <v>0</v>
      </c>
      <c r="U60" s="44">
        <v>0</v>
      </c>
      <c r="V60" s="44">
        <v>0</v>
      </c>
      <c r="W60" s="44">
        <v>0</v>
      </c>
      <c r="X60" s="44">
        <v>0</v>
      </c>
      <c r="Y60" s="44">
        <v>0</v>
      </c>
      <c r="Z60" s="44">
        <v>0</v>
      </c>
      <c r="AA60" s="44">
        <v>0</v>
      </c>
      <c r="AB60" s="44">
        <v>0</v>
      </c>
      <c r="AC60" s="49" t="s">
        <v>48</v>
      </c>
      <c r="AD60" s="44">
        <v>510</v>
      </c>
      <c r="AE60" s="44">
        <v>484</v>
      </c>
      <c r="AF60" s="46">
        <f t="shared" si="3"/>
        <v>-26</v>
      </c>
      <c r="AG60" s="47">
        <f t="shared" si="19"/>
        <v>-5.0980392156862744E-2</v>
      </c>
    </row>
    <row r="61" spans="1:34" ht="43.15" customHeight="1" thickBot="1" x14ac:dyDescent="0.2">
      <c r="A61" s="142"/>
      <c r="B61" s="147"/>
      <c r="C61" s="56" t="s">
        <v>49</v>
      </c>
      <c r="D61" s="57">
        <f t="shared" si="9"/>
        <v>106</v>
      </c>
      <c r="E61" s="57">
        <v>30</v>
      </c>
      <c r="F61" s="57">
        <v>32</v>
      </c>
      <c r="G61" s="57">
        <v>3</v>
      </c>
      <c r="H61" s="57">
        <v>2</v>
      </c>
      <c r="I61" s="57">
        <v>18</v>
      </c>
      <c r="J61" s="57">
        <v>16</v>
      </c>
      <c r="K61" s="57">
        <v>1</v>
      </c>
      <c r="L61" s="57">
        <v>4</v>
      </c>
      <c r="M61" s="57"/>
      <c r="N61" s="57"/>
      <c r="O61" s="57"/>
      <c r="P61" s="57"/>
      <c r="Q61" s="57"/>
      <c r="R61" s="57">
        <v>0</v>
      </c>
      <c r="S61" s="57">
        <v>0</v>
      </c>
      <c r="T61" s="57">
        <v>0</v>
      </c>
      <c r="U61" s="57">
        <v>0</v>
      </c>
      <c r="V61" s="57">
        <v>0</v>
      </c>
      <c r="W61" s="57">
        <v>0</v>
      </c>
      <c r="X61" s="57">
        <v>0</v>
      </c>
      <c r="Y61" s="57">
        <v>0</v>
      </c>
      <c r="Z61" s="57">
        <v>0</v>
      </c>
      <c r="AA61" s="57">
        <v>0</v>
      </c>
      <c r="AB61" s="57">
        <v>0</v>
      </c>
      <c r="AC61" s="58" t="s">
        <v>50</v>
      </c>
      <c r="AD61" s="57">
        <v>83</v>
      </c>
      <c r="AE61" s="57">
        <v>81</v>
      </c>
      <c r="AF61" s="46">
        <f t="shared" si="3"/>
        <v>-2</v>
      </c>
      <c r="AG61" s="59">
        <f t="shared" si="19"/>
        <v>-2.4096385542168676E-2</v>
      </c>
    </row>
    <row r="62" spans="1:34" x14ac:dyDescent="0.15">
      <c r="AG62" s="3"/>
    </row>
  </sheetData>
  <mergeCells count="60">
    <mergeCell ref="AG3:AG4"/>
    <mergeCell ref="AC2:AG2"/>
    <mergeCell ref="A5:B7"/>
    <mergeCell ref="AC3:AC4"/>
    <mergeCell ref="AD3:AD4"/>
    <mergeCell ref="AE3:AE4"/>
    <mergeCell ref="C2:AB2"/>
    <mergeCell ref="C3:C4"/>
    <mergeCell ref="A23:A25"/>
    <mergeCell ref="B23:B25"/>
    <mergeCell ref="A8:A10"/>
    <mergeCell ref="A11:A13"/>
    <mergeCell ref="B8:B10"/>
    <mergeCell ref="B11:B13"/>
    <mergeCell ref="A20:A22"/>
    <mergeCell ref="B20:B22"/>
    <mergeCell ref="A14:A16"/>
    <mergeCell ref="A17:A19"/>
    <mergeCell ref="B14:B16"/>
    <mergeCell ref="B17:B19"/>
    <mergeCell ref="A35:A37"/>
    <mergeCell ref="B32:B34"/>
    <mergeCell ref="B35:B37"/>
    <mergeCell ref="A38:A40"/>
    <mergeCell ref="A26:A28"/>
    <mergeCell ref="A29:A31"/>
    <mergeCell ref="B26:B28"/>
    <mergeCell ref="B29:B31"/>
    <mergeCell ref="A32:A34"/>
    <mergeCell ref="A41:A43"/>
    <mergeCell ref="B38:B40"/>
    <mergeCell ref="A44:A46"/>
    <mergeCell ref="A47:A49"/>
    <mergeCell ref="B44:B46"/>
    <mergeCell ref="B47:B49"/>
    <mergeCell ref="B41:B43"/>
    <mergeCell ref="A53:A55"/>
    <mergeCell ref="A50:A52"/>
    <mergeCell ref="B50:B52"/>
    <mergeCell ref="A59:A61"/>
    <mergeCell ref="A56:A58"/>
    <mergeCell ref="B56:B58"/>
    <mergeCell ref="B59:B61"/>
    <mergeCell ref="B53:B55"/>
    <mergeCell ref="A1:AG1"/>
    <mergeCell ref="E3:F3"/>
    <mergeCell ref="AA3:AB3"/>
    <mergeCell ref="Y3:Z3"/>
    <mergeCell ref="W3:X3"/>
    <mergeCell ref="U3:V3"/>
    <mergeCell ref="S3:T3"/>
    <mergeCell ref="Q3:R3"/>
    <mergeCell ref="O3:P3"/>
    <mergeCell ref="M3:N3"/>
    <mergeCell ref="K3:L3"/>
    <mergeCell ref="I3:J3"/>
    <mergeCell ref="A2:B4"/>
    <mergeCell ref="D3:D4"/>
    <mergeCell ref="G3:H3"/>
    <mergeCell ref="AF3:AF4"/>
  </mergeCells>
  <phoneticPr fontId="2" type="noConversion"/>
  <pageMargins left="0.59055118110236227" right="0.39370078740157483" top="0.6692913385826772" bottom="0.59055118110236227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3</vt:i4>
      </vt:variant>
    </vt:vector>
  </HeadingPairs>
  <TitlesOfParts>
    <vt:vector size="5" baseType="lpstr">
      <vt:lpstr>지방도집계표</vt:lpstr>
      <vt:lpstr>시도집계표</vt:lpstr>
      <vt:lpstr>시도집계표!Print_Area</vt:lpstr>
      <vt:lpstr>지방도집계표!Print_Area</vt:lpstr>
      <vt:lpstr>시도집계표!Print_Titles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!</dc:creator>
  <cp:lastModifiedBy>USER</cp:lastModifiedBy>
  <cp:lastPrinted>2021-10-25T06:23:05Z</cp:lastPrinted>
  <dcterms:created xsi:type="dcterms:W3CDTF">2006-09-28T06:43:19Z</dcterms:created>
  <dcterms:modified xsi:type="dcterms:W3CDTF">2021-11-15T10:19:15Z</dcterms:modified>
</cp:coreProperties>
</file>