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김수정\교통량 조사\2024교통량조사\조사결과\"/>
    </mc:Choice>
  </mc:AlternateContent>
  <xr:revisionPtr revIDLastSave="0" documentId="13_ncr:1_{5DD11102-DB2D-4823-8DEA-8A184CC0413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국지도, 지방도(5)" sheetId="4" r:id="rId1"/>
    <sheet name="시도집계표(18)" sheetId="2" r:id="rId2"/>
  </sheets>
  <definedNames>
    <definedName name="_xlnm.Print_Area" localSheetId="0">'국지도, 지방도(5)'!$A$2:$AG$22</definedName>
    <definedName name="_xlnm.Print_Area" localSheetId="1">'시도집계표(18)'!$A$1:$AG$61</definedName>
    <definedName name="_xlnm.Print_Titles" localSheetId="1">'시도집계표(18)'!$2:$4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33" i="2"/>
  <c r="AB11" i="4"/>
  <c r="D39" i="2"/>
  <c r="D60" i="2"/>
  <c r="AD59" i="2"/>
  <c r="AD56" i="2"/>
  <c r="AD53" i="2"/>
  <c r="AD50" i="2"/>
  <c r="AD47" i="2"/>
  <c r="AD44" i="2"/>
  <c r="AD41" i="2"/>
  <c r="AD38" i="2"/>
  <c r="AD35" i="2"/>
  <c r="AD32" i="2"/>
  <c r="AD29" i="2"/>
  <c r="AD26" i="2"/>
  <c r="AD23" i="2"/>
  <c r="AD20" i="2"/>
  <c r="AD17" i="2"/>
  <c r="AD14" i="2"/>
  <c r="AD11" i="2"/>
  <c r="AD8" i="2"/>
  <c r="AD7" i="2"/>
  <c r="AD6" i="2"/>
  <c r="AD5" i="2" s="1"/>
  <c r="AD20" i="4"/>
  <c r="AD17" i="4"/>
  <c r="AD14" i="4"/>
  <c r="AD11" i="4"/>
  <c r="AD8" i="4"/>
  <c r="AD7" i="4"/>
  <c r="AD5" i="4" s="1"/>
  <c r="AD6" i="4"/>
  <c r="D9" i="2"/>
  <c r="AE50" i="2" l="1"/>
  <c r="AE47" i="2"/>
  <c r="AE44" i="2"/>
  <c r="AE20" i="4"/>
  <c r="AE17" i="4"/>
  <c r="AE14" i="4"/>
  <c r="AE11" i="4"/>
  <c r="D13" i="4"/>
  <c r="D12" i="4"/>
  <c r="AE59" i="2" l="1"/>
  <c r="AE56" i="2"/>
  <c r="AE53" i="2"/>
  <c r="AE41" i="2"/>
  <c r="AE38" i="2"/>
  <c r="AE35" i="2"/>
  <c r="AE32" i="2"/>
  <c r="AE29" i="2"/>
  <c r="AE26" i="2"/>
  <c r="AE23" i="2"/>
  <c r="AE20" i="2"/>
  <c r="AE17" i="2"/>
  <c r="AE14" i="2"/>
  <c r="AE11" i="2"/>
  <c r="E7" i="2" l="1"/>
  <c r="E6" i="2"/>
  <c r="D48" i="2" l="1"/>
  <c r="E44" i="2" l="1"/>
  <c r="AF48" i="2" l="1"/>
  <c r="AG48" i="2" s="1"/>
  <c r="D24" i="2" l="1"/>
  <c r="D25" i="2"/>
  <c r="V17" i="2"/>
  <c r="D10" i="2" l="1"/>
  <c r="D12" i="2"/>
  <c r="AF12" i="2" s="1"/>
  <c r="AG12" i="2" s="1"/>
  <c r="D13" i="2"/>
  <c r="AF13" i="2" s="1"/>
  <c r="AG13" i="2" s="1"/>
  <c r="AF60" i="2"/>
  <c r="AG60" i="2" s="1"/>
  <c r="D61" i="2"/>
  <c r="AF61" i="2" s="1"/>
  <c r="AG61" i="2" s="1"/>
  <c r="E14" i="2"/>
  <c r="F14" i="2"/>
  <c r="G14" i="2"/>
  <c r="H14" i="2"/>
  <c r="E17" i="2"/>
  <c r="F17" i="2"/>
  <c r="G17" i="2"/>
  <c r="H17" i="2"/>
  <c r="E20" i="2"/>
  <c r="F20" i="2"/>
  <c r="G20" i="2"/>
  <c r="H20" i="2"/>
  <c r="E23" i="2"/>
  <c r="F23" i="2"/>
  <c r="G23" i="2"/>
  <c r="H23" i="2"/>
  <c r="AF24" i="2" l="1"/>
  <c r="AG24" i="2" s="1"/>
  <c r="AF25" i="2"/>
  <c r="AG25" i="2" s="1"/>
  <c r="F7" i="2" l="1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D15" i="2"/>
  <c r="D16" i="2"/>
  <c r="D18" i="2"/>
  <c r="AF18" i="2" s="1"/>
  <c r="AG18" i="2" s="1"/>
  <c r="D19" i="2"/>
  <c r="AF19" i="2" s="1"/>
  <c r="AG19" i="2" s="1"/>
  <c r="D21" i="2"/>
  <c r="AF21" i="2" s="1"/>
  <c r="AG21" i="2" s="1"/>
  <c r="D22" i="2"/>
  <c r="AF22" i="2" s="1"/>
  <c r="AG22" i="2" s="1"/>
  <c r="D27" i="2"/>
  <c r="AF27" i="2" s="1"/>
  <c r="AG27" i="2" s="1"/>
  <c r="D28" i="2"/>
  <c r="AF28" i="2" s="1"/>
  <c r="AG28" i="2" s="1"/>
  <c r="D30" i="2"/>
  <c r="AF30" i="2" s="1"/>
  <c r="AG30" i="2" s="1"/>
  <c r="D31" i="2"/>
  <c r="AF31" i="2" s="1"/>
  <c r="AG31" i="2" s="1"/>
  <c r="AF33" i="2"/>
  <c r="AG33" i="2" s="1"/>
  <c r="D34" i="2"/>
  <c r="AF34" i="2" s="1"/>
  <c r="AG34" i="2" s="1"/>
  <c r="D36" i="2"/>
  <c r="AF36" i="2" s="1"/>
  <c r="AG36" i="2" s="1"/>
  <c r="D37" i="2"/>
  <c r="AF37" i="2" s="1"/>
  <c r="AG37" i="2" s="1"/>
  <c r="AF39" i="2"/>
  <c r="AG39" i="2" s="1"/>
  <c r="D40" i="2"/>
  <c r="AF40" i="2" s="1"/>
  <c r="AG40" i="2" s="1"/>
  <c r="D42" i="2"/>
  <c r="AF42" i="2" s="1"/>
  <c r="AG42" i="2" s="1"/>
  <c r="D43" i="2"/>
  <c r="AF43" i="2" s="1"/>
  <c r="AG43" i="2" s="1"/>
  <c r="D45" i="2"/>
  <c r="AF45" i="2" s="1"/>
  <c r="AG45" i="2" s="1"/>
  <c r="D46" i="2"/>
  <c r="AF46" i="2" s="1"/>
  <c r="AG46" i="2" s="1"/>
  <c r="D49" i="2"/>
  <c r="AF49" i="2" s="1"/>
  <c r="AG49" i="2" s="1"/>
  <c r="D51" i="2"/>
  <c r="AF51" i="2" s="1"/>
  <c r="AG51" i="2" s="1"/>
  <c r="D52" i="2"/>
  <c r="AF52" i="2" s="1"/>
  <c r="AG52" i="2" s="1"/>
  <c r="D54" i="2"/>
  <c r="AF54" i="2" s="1"/>
  <c r="AG54" i="2" s="1"/>
  <c r="AF55" i="2"/>
  <c r="AG55" i="2" s="1"/>
  <c r="D57" i="2"/>
  <c r="AF57" i="2" s="1"/>
  <c r="AG57" i="2" s="1"/>
  <c r="D58" i="2"/>
  <c r="AF58" i="2" s="1"/>
  <c r="AG5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E8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E11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Y17" i="2"/>
  <c r="Z17" i="2"/>
  <c r="AA17" i="2"/>
  <c r="AB17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E26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E29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E32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E35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E38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E47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E50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E53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E56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E59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E41" i="2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D22" i="4"/>
  <c r="AF22" i="4" s="1"/>
  <c r="D21" i="4"/>
  <c r="AF21" i="4" s="1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E20" i="4"/>
  <c r="D19" i="4"/>
  <c r="AF19" i="4" s="1"/>
  <c r="D18" i="4"/>
  <c r="AF18" i="4" s="1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E17" i="4"/>
  <c r="D16" i="4"/>
  <c r="AF16" i="4" s="1"/>
  <c r="D15" i="4"/>
  <c r="AF15" i="4" s="1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E14" i="4"/>
  <c r="AF12" i="4"/>
  <c r="AF13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E11" i="4"/>
  <c r="AE6" i="2" l="1"/>
  <c r="AF15" i="2"/>
  <c r="AG15" i="2" s="1"/>
  <c r="AF16" i="2"/>
  <c r="AG16" i="2" s="1"/>
  <c r="AE7" i="2"/>
  <c r="D6" i="2"/>
  <c r="N5" i="2"/>
  <c r="F5" i="2"/>
  <c r="U5" i="2"/>
  <c r="T5" i="2"/>
  <c r="S5" i="2"/>
  <c r="D11" i="2"/>
  <c r="AB5" i="2"/>
  <c r="Z5" i="2"/>
  <c r="X5" i="2"/>
  <c r="V5" i="2"/>
  <c r="L5" i="2"/>
  <c r="D8" i="2"/>
  <c r="P5" i="2"/>
  <c r="Y5" i="2"/>
  <c r="W5" i="2"/>
  <c r="Q5" i="2"/>
  <c r="O5" i="2"/>
  <c r="G5" i="2"/>
  <c r="M5" i="2"/>
  <c r="J5" i="2"/>
  <c r="I5" i="2"/>
  <c r="R5" i="2"/>
  <c r="D20" i="4"/>
  <c r="D17" i="2"/>
  <c r="H5" i="2"/>
  <c r="AA5" i="2"/>
  <c r="D17" i="4"/>
  <c r="D14" i="4"/>
  <c r="K5" i="2"/>
  <c r="D7" i="2"/>
  <c r="D11" i="4"/>
  <c r="D44" i="2"/>
  <c r="D50" i="2"/>
  <c r="D38" i="2"/>
  <c r="D26" i="2"/>
  <c r="D20" i="2"/>
  <c r="D41" i="2"/>
  <c r="D59" i="2"/>
  <c r="D56" i="2"/>
  <c r="D53" i="2"/>
  <c r="D47" i="2"/>
  <c r="D35" i="2"/>
  <c r="D32" i="2"/>
  <c r="D29" i="2"/>
  <c r="D23" i="2"/>
  <c r="D14" i="2"/>
  <c r="E5" i="2"/>
  <c r="D10" i="4"/>
  <c r="D9" i="4"/>
  <c r="F8" i="4"/>
  <c r="F5" i="4" s="1"/>
  <c r="G8" i="4"/>
  <c r="G5" i="4" s="1"/>
  <c r="H8" i="4"/>
  <c r="H5" i="4" s="1"/>
  <c r="I8" i="4"/>
  <c r="I5" i="4" s="1"/>
  <c r="J8" i="4"/>
  <c r="J5" i="4" s="1"/>
  <c r="K8" i="4"/>
  <c r="K5" i="4" s="1"/>
  <c r="L8" i="4"/>
  <c r="L5" i="4" s="1"/>
  <c r="M8" i="4"/>
  <c r="M5" i="4" s="1"/>
  <c r="N8" i="4"/>
  <c r="N5" i="4" s="1"/>
  <c r="O8" i="4"/>
  <c r="O5" i="4" s="1"/>
  <c r="P8" i="4"/>
  <c r="P5" i="4" s="1"/>
  <c r="Q8" i="4"/>
  <c r="Q5" i="4" s="1"/>
  <c r="R8" i="4"/>
  <c r="R5" i="4" s="1"/>
  <c r="S8" i="4"/>
  <c r="S5" i="4" s="1"/>
  <c r="T8" i="4"/>
  <c r="T5" i="4" s="1"/>
  <c r="U8" i="4"/>
  <c r="U5" i="4" s="1"/>
  <c r="V8" i="4"/>
  <c r="V5" i="4" s="1"/>
  <c r="W8" i="4"/>
  <c r="W5" i="4" s="1"/>
  <c r="X8" i="4"/>
  <c r="X5" i="4" s="1"/>
  <c r="Y8" i="4"/>
  <c r="Y5" i="4" s="1"/>
  <c r="Z8" i="4"/>
  <c r="Z5" i="4" s="1"/>
  <c r="AA8" i="4"/>
  <c r="AA5" i="4" s="1"/>
  <c r="AB8" i="4"/>
  <c r="AB5" i="4" s="1"/>
  <c r="E8" i="4"/>
  <c r="E5" i="4" s="1"/>
  <c r="D6" i="4" l="1"/>
  <c r="AF23" i="2"/>
  <c r="AG23" i="2" s="1"/>
  <c r="AF47" i="2"/>
  <c r="AG47" i="2" s="1"/>
  <c r="AF41" i="2"/>
  <c r="AG41" i="2" s="1"/>
  <c r="AF50" i="2"/>
  <c r="AG50" i="2" s="1"/>
  <c r="AF11" i="2"/>
  <c r="AG11" i="2" s="1"/>
  <c r="D7" i="4"/>
  <c r="AF29" i="2"/>
  <c r="AG29" i="2" s="1"/>
  <c r="AF53" i="2"/>
  <c r="AG53" i="2" s="1"/>
  <c r="AF20" i="2"/>
  <c r="AG20" i="2" s="1"/>
  <c r="AF44" i="2"/>
  <c r="AG44" i="2" s="1"/>
  <c r="AF14" i="4"/>
  <c r="AG14" i="4" s="1"/>
  <c r="AF17" i="2"/>
  <c r="AG17" i="2" s="1"/>
  <c r="AF32" i="2"/>
  <c r="AG32" i="2" s="1"/>
  <c r="AF56" i="2"/>
  <c r="AG56" i="2" s="1"/>
  <c r="AF26" i="2"/>
  <c r="AG26" i="2" s="1"/>
  <c r="AF17" i="4"/>
  <c r="AG17" i="4" s="1"/>
  <c r="AF14" i="2"/>
  <c r="AG14" i="2" s="1"/>
  <c r="AF35" i="2"/>
  <c r="AG35" i="2" s="1"/>
  <c r="AF59" i="2"/>
  <c r="AG59" i="2" s="1"/>
  <c r="AF38" i="2"/>
  <c r="AG38" i="2" s="1"/>
  <c r="AF20" i="4"/>
  <c r="AG20" i="4" s="1"/>
  <c r="AF11" i="4"/>
  <c r="AG11" i="4" s="1"/>
  <c r="D8" i="4"/>
  <c r="D5" i="4" s="1"/>
  <c r="D5" i="2"/>
  <c r="AE8" i="2"/>
  <c r="AF8" i="2" s="1"/>
  <c r="AG8" i="2" s="1"/>
  <c r="AF10" i="2"/>
  <c r="AG10" i="2" s="1"/>
  <c r="AF7" i="2"/>
  <c r="AG7" i="2" s="1"/>
  <c r="AF9" i="2"/>
  <c r="AG9" i="2" s="1"/>
  <c r="AE7" i="4" l="1"/>
  <c r="AF7" i="4" s="1"/>
  <c r="AF10" i="4"/>
  <c r="AE6" i="4"/>
  <c r="AF9" i="4"/>
  <c r="AE8" i="4"/>
  <c r="AE5" i="2"/>
  <c r="AF5" i="2" s="1"/>
  <c r="AG5" i="2" s="1"/>
  <c r="AF6" i="2"/>
  <c r="AG6" i="2" s="1"/>
  <c r="AE5" i="4" l="1"/>
  <c r="AF5" i="4" s="1"/>
  <c r="AG5" i="4" s="1"/>
  <c r="AF6" i="4"/>
  <c r="AF8" i="4"/>
  <c r="AG8" i="4" s="1"/>
</calcChain>
</file>

<file path=xl/sharedStrings.xml><?xml version="1.0" encoding="utf-8"?>
<sst xmlns="http://schemas.openxmlformats.org/spreadsheetml/2006/main" count="289" uniqueCount="89">
  <si>
    <t>시간</t>
    <phoneticPr fontId="2" type="noConversion"/>
  </si>
  <si>
    <t>1호</t>
    <phoneticPr fontId="2" type="noConversion"/>
  </si>
  <si>
    <t>2호</t>
    <phoneticPr fontId="2" type="noConversion"/>
  </si>
  <si>
    <t>4호</t>
    <phoneticPr fontId="2" type="noConversion"/>
  </si>
  <si>
    <t>5호</t>
    <phoneticPr fontId="2" type="noConversion"/>
  </si>
  <si>
    <t>7호</t>
    <phoneticPr fontId="2" type="noConversion"/>
  </si>
  <si>
    <t>8호</t>
    <phoneticPr fontId="2" type="noConversion"/>
  </si>
  <si>
    <t>10호</t>
    <phoneticPr fontId="2" type="noConversion"/>
  </si>
  <si>
    <t>11호</t>
    <phoneticPr fontId="2" type="noConversion"/>
  </si>
  <si>
    <t>12호</t>
  </si>
  <si>
    <t>15호</t>
  </si>
  <si>
    <t>16호</t>
  </si>
  <si>
    <t>17호</t>
  </si>
  <si>
    <t>18호</t>
  </si>
  <si>
    <t>노선별</t>
    <phoneticPr fontId="2" type="noConversion"/>
  </si>
  <si>
    <t>노선별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</si>
  <si>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</si>
  <si>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</si>
  <si>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</si>
  <si>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</si>
  <si>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</si>
  <si>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</si>
  <si>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</si>
  <si>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</si>
  <si>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</si>
  <si>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</si>
  <si>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</si>
  <si>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</si>
  <si>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</si>
  <si>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증감율</t>
    <phoneticPr fontId="2" type="noConversion"/>
  </si>
  <si>
    <t>증감</t>
    <phoneticPr fontId="2" type="noConversion"/>
  </si>
  <si>
    <t>주간</t>
    <phoneticPr fontId="2" type="noConversion"/>
  </si>
  <si>
    <t>야간</t>
    <phoneticPr fontId="2" type="noConversion"/>
  </si>
  <si>
    <t>시간</t>
    <phoneticPr fontId="2" type="noConversion"/>
  </si>
  <si>
    <t>주간
(07~19)</t>
    <phoneticPr fontId="2" type="noConversion"/>
  </si>
  <si>
    <t>야간
(19~07)</t>
    <phoneticPr fontId="2" type="noConversion"/>
  </si>
  <si>
    <t>`</t>
    <phoneticPr fontId="2" type="noConversion"/>
  </si>
  <si>
    <t>상행</t>
    <phoneticPr fontId="2" type="noConversion"/>
  </si>
  <si>
    <t>하행</t>
    <phoneticPr fontId="2" type="noConversion"/>
  </si>
  <si>
    <t xml:space="preserve">하행 </t>
    <phoneticPr fontId="2" type="noConversion"/>
  </si>
  <si>
    <t>주간
07~19</t>
    <phoneticPr fontId="2" type="noConversion"/>
  </si>
  <si>
    <t>야간
19~07</t>
    <phoneticPr fontId="2" type="noConversion"/>
  </si>
  <si>
    <t>합계
(5지점)</t>
    <phoneticPr fontId="2" type="noConversion"/>
  </si>
  <si>
    <t>24시간 총조사결과</t>
    <phoneticPr fontId="2" type="noConversion"/>
  </si>
  <si>
    <t>소계</t>
    <phoneticPr fontId="2" type="noConversion"/>
  </si>
  <si>
    <t>주간
07~19</t>
    <phoneticPr fontId="2" type="noConversion"/>
  </si>
  <si>
    <t>야간
19~07</t>
    <phoneticPr fontId="2" type="noConversion"/>
  </si>
  <si>
    <t>14호</t>
    <phoneticPr fontId="2" type="noConversion"/>
  </si>
  <si>
    <t>21호</t>
    <phoneticPr fontId="2" type="noConversion"/>
  </si>
  <si>
    <t>20호</t>
    <phoneticPr fontId="2" type="noConversion"/>
  </si>
  <si>
    <t>6호</t>
    <phoneticPr fontId="2" type="noConversion"/>
  </si>
  <si>
    <t>22호</t>
    <phoneticPr fontId="2" type="noConversion"/>
  </si>
  <si>
    <t>야간
19~07</t>
    <phoneticPr fontId="2" type="noConversion"/>
  </si>
  <si>
    <t>야간
(19~07)</t>
    <phoneticPr fontId="2" type="noConversion"/>
  </si>
  <si>
    <t>주간
(07~19)</t>
    <phoneticPr fontId="2" type="noConversion"/>
  </si>
  <si>
    <t>36-02-15
(세포-서촌)
산전교회 인근</t>
    <phoneticPr fontId="2" type="noConversion"/>
  </si>
  <si>
    <t>863-01
(일반77&lt;=&gt;서촌)
이목마을승강장</t>
    <phoneticPr fontId="2" type="noConversion"/>
  </si>
  <si>
    <t>863-04
(소라&lt;=&gt;서촌)
대옥마을승강장</t>
    <phoneticPr fontId="2" type="noConversion"/>
  </si>
  <si>
    <t>합 계
(18지점)</t>
    <phoneticPr fontId="2" type="noConversion"/>
  </si>
  <si>
    <t>3종
(소형트럭)</t>
    <phoneticPr fontId="2" type="noConversion"/>
  </si>
  <si>
    <t>4종
(소형트럭)</t>
    <phoneticPr fontId="2" type="noConversion"/>
  </si>
  <si>
    <t>36-02-02
(신기⇔대율)
부영슈퍼 앞</t>
    <phoneticPr fontId="2" type="noConversion"/>
  </si>
  <si>
    <t>36-02-03
(진두-하동)
나폴리팬션 앞</t>
    <phoneticPr fontId="2" type="noConversion"/>
  </si>
  <si>
    <t>36-02-04
(송시-도실)
돌산마트 앞</t>
    <phoneticPr fontId="2" type="noConversion"/>
  </si>
  <si>
    <t xml:space="preserve">36-02-05
(둔전-굴전)
해오름팬션 앞 </t>
    <phoneticPr fontId="2" type="noConversion"/>
  </si>
  <si>
    <t xml:space="preserve">36-02-06
(풍류-내기)
유로조경 앞
</t>
    <phoneticPr fontId="2" type="noConversion"/>
  </si>
  <si>
    <t>36-02-07
(달천-대포)
방앗간가든 앞</t>
    <phoneticPr fontId="2" type="noConversion"/>
  </si>
  <si>
    <t>36-02-08
(덕양-연화)
가나건축자재 앞</t>
    <phoneticPr fontId="2" type="noConversion"/>
  </si>
  <si>
    <t>36-02-10
(신풍-애양)
구암리사무소 앞</t>
    <phoneticPr fontId="2" type="noConversion"/>
  </si>
  <si>
    <t>36-02-12
(상봉-여흥)
월산리사무소 앞</t>
    <phoneticPr fontId="2" type="noConversion"/>
  </si>
  <si>
    <t>36-02-13
(나진-창무)
화양중 앞</t>
    <phoneticPr fontId="2" type="noConversion"/>
  </si>
  <si>
    <t>36-02-16
(우학-송고)
우실경로당 앞</t>
    <phoneticPr fontId="2" type="noConversion"/>
  </si>
  <si>
    <t>36-02-18
(거문-죽촌)
삼호교횟집 앞</t>
    <phoneticPr fontId="2" type="noConversion"/>
  </si>
  <si>
    <t xml:space="preserve"> </t>
    <phoneticPr fontId="2" type="noConversion"/>
  </si>
  <si>
    <t>22-02
(소라&lt;=&gt;율촌)
소라면사무소 앞</t>
    <phoneticPr fontId="2" type="noConversion"/>
  </si>
  <si>
    <t>36-02-17
(호령-신흥)
개도주조장 옆</t>
    <phoneticPr fontId="2" type="noConversion"/>
  </si>
  <si>
    <t xml:space="preserve">36-02-09
(달천-신흥)
소라면 달천길 46
</t>
    <phoneticPr fontId="2" type="noConversion"/>
  </si>
  <si>
    <t>22-01
(나진&lt;=&gt;여수)
콘파레펜션 앞</t>
    <phoneticPr fontId="2" type="noConversion"/>
  </si>
  <si>
    <t>22-03
(장수&lt;=&gt;여수)
안포마을회관 앞</t>
    <phoneticPr fontId="2" type="noConversion"/>
  </si>
  <si>
    <t>2023년</t>
    <phoneticPr fontId="2" type="noConversion"/>
  </si>
  <si>
    <t>08~11</t>
    <phoneticPr fontId="2" type="noConversion"/>
  </si>
  <si>
    <t>15~18</t>
    <phoneticPr fontId="2" type="noConversion"/>
  </si>
  <si>
    <t>36-02-01
(임포-죽포)
갓고을영농조합법인 앞</t>
    <phoneticPr fontId="2" type="noConversion"/>
  </si>
  <si>
    <t>36-02-11
(조화-연화)
하나로마트 앞</t>
    <phoneticPr fontId="2" type="noConversion"/>
  </si>
  <si>
    <t>36-02-14
(용주-소호)
금호어울림 앞</t>
    <phoneticPr fontId="2" type="noConversion"/>
  </si>
  <si>
    <t>2024년 교통량 조사결과 (차종별 6시간)</t>
    <phoneticPr fontId="2" type="noConversion"/>
  </si>
  <si>
    <t>2024년</t>
    <phoneticPr fontId="2" type="noConversion"/>
  </si>
  <si>
    <t>2024년 도로 교통량 조사 결과 집계표(지방도 및 국가지원지방도)</t>
    <phoneticPr fontId="2" type="noConversion"/>
  </si>
  <si>
    <t>2024년 도로 교통량 조사 결과 집계표(시도)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</si>
</sst>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2"/>
      <name val="맑은 고딕"/>
      <family val="3"/>
      <charset val="129"/>
      <scheme val="major"/>
    </font>
    <font>
      <b/>
      <sz val="12"/>
      <name val="나눔고딕"/>
      <family val="3"/>
      <charset val="129"/>
    </font>
    <font>
      <b/>
      <sz val="14"/>
      <name val="맑은 고딕"/>
      <family val="3"/>
      <charset val="129"/>
      <scheme val="major"/>
    </font>
    <font>
      <b/>
      <sz val="16"/>
      <name val="HY수평선M"/>
      <family val="1"/>
      <charset val="129"/>
    </font>
    <font>
      <sz val="12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88">
    <xf numFmtId="0" fontId="0" fillId="0" borderId="0" xfId="0">
      <alignment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41" fontId="5" fillId="5" borderId="18" xfId="2" applyFont="1" applyFill="1" applyBorder="1" applyAlignment="1">
      <alignment horizontal="center" vertical="center" wrapText="1"/>
    </xf>
    <xf numFmtId="41" fontId="5" fillId="2" borderId="14" xfId="2" applyFont="1" applyFill="1" applyBorder="1" applyAlignment="1">
      <alignment horizontal="center" vertical="center" wrapText="1"/>
    </xf>
    <xf numFmtId="41" fontId="5" fillId="5" borderId="14" xfId="2" applyFont="1" applyFill="1" applyBorder="1" applyAlignment="1">
      <alignment horizontal="center" vertical="center" wrapText="1"/>
    </xf>
    <xf numFmtId="41" fontId="5" fillId="2" borderId="10" xfId="2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41" fontId="12" fillId="5" borderId="40" xfId="2" applyFont="1" applyFill="1" applyBorder="1" applyAlignment="1">
      <alignment horizontal="center" vertical="center"/>
    </xf>
    <xf numFmtId="41" fontId="12" fillId="5" borderId="38" xfId="2" applyFont="1" applyFill="1" applyBorder="1">
      <alignment vertical="center"/>
    </xf>
    <xf numFmtId="41" fontId="12" fillId="5" borderId="38" xfId="0" applyNumberFormat="1" applyFont="1" applyFill="1" applyBorder="1">
      <alignment vertical="center"/>
    </xf>
    <xf numFmtId="10" fontId="12" fillId="5" borderId="41" xfId="1" applyNumberFormat="1" applyFont="1" applyFill="1" applyBorder="1">
      <alignment vertical="center"/>
    </xf>
    <xf numFmtId="41" fontId="12" fillId="0" borderId="40" xfId="2" applyFont="1" applyFill="1" applyBorder="1" applyAlignment="1">
      <alignment horizontal="center" vertical="center" wrapText="1"/>
    </xf>
    <xf numFmtId="41" fontId="12" fillId="0" borderId="38" xfId="2" applyFont="1" applyFill="1" applyBorder="1">
      <alignment vertical="center"/>
    </xf>
    <xf numFmtId="41" fontId="12" fillId="0" borderId="38" xfId="0" applyNumberFormat="1" applyFont="1" applyFill="1" applyBorder="1">
      <alignment vertical="center"/>
    </xf>
    <xf numFmtId="9" fontId="12" fillId="0" borderId="41" xfId="1" applyFont="1" applyFill="1" applyBorder="1">
      <alignment vertical="center"/>
    </xf>
    <xf numFmtId="41" fontId="12" fillId="0" borderId="49" xfId="2" applyFont="1" applyFill="1" applyBorder="1" applyAlignment="1">
      <alignment horizontal="center" vertical="center" wrapText="1"/>
    </xf>
    <xf numFmtId="41" fontId="12" fillId="0" borderId="47" xfId="2" applyFont="1" applyFill="1" applyBorder="1">
      <alignment vertical="center"/>
    </xf>
    <xf numFmtId="41" fontId="12" fillId="0" borderId="47" xfId="0" applyNumberFormat="1" applyFont="1" applyFill="1" applyBorder="1">
      <alignment vertical="center"/>
    </xf>
    <xf numFmtId="9" fontId="12" fillId="0" borderId="50" xfId="1" applyFont="1" applyFill="1" applyBorder="1">
      <alignment vertical="center"/>
    </xf>
    <xf numFmtId="41" fontId="12" fillId="5" borderId="59" xfId="2" applyFont="1" applyFill="1" applyBorder="1" applyAlignment="1">
      <alignment horizontal="center" vertical="center"/>
    </xf>
    <xf numFmtId="41" fontId="12" fillId="5" borderId="57" xfId="2" applyFont="1" applyFill="1" applyBorder="1">
      <alignment vertical="center"/>
    </xf>
    <xf numFmtId="41" fontId="12" fillId="5" borderId="57" xfId="0" applyNumberFormat="1" applyFont="1" applyFill="1" applyBorder="1">
      <alignment vertical="center"/>
    </xf>
    <xf numFmtId="9" fontId="12" fillId="5" borderId="60" xfId="1" applyFont="1" applyFill="1" applyBorder="1">
      <alignment vertical="center"/>
    </xf>
    <xf numFmtId="41" fontId="12" fillId="0" borderId="64" xfId="2" applyFont="1" applyFill="1" applyBorder="1" applyAlignment="1">
      <alignment horizontal="center" vertical="center" wrapText="1"/>
    </xf>
    <xf numFmtId="41" fontId="12" fillId="0" borderId="62" xfId="0" applyNumberFormat="1" applyFont="1" applyFill="1" applyBorder="1">
      <alignment vertical="center"/>
    </xf>
    <xf numFmtId="9" fontId="12" fillId="0" borderId="65" xfId="1" applyFont="1" applyFill="1" applyBorder="1">
      <alignment vertical="center"/>
    </xf>
    <xf numFmtId="41" fontId="12" fillId="5" borderId="54" xfId="2" applyFont="1" applyFill="1" applyBorder="1" applyAlignment="1">
      <alignment horizontal="center" vertical="center"/>
    </xf>
    <xf numFmtId="41" fontId="12" fillId="5" borderId="47" xfId="0" applyNumberFormat="1" applyFont="1" applyFill="1" applyBorder="1">
      <alignment vertical="center"/>
    </xf>
    <xf numFmtId="9" fontId="12" fillId="5" borderId="50" xfId="1" applyFont="1" applyFill="1" applyBorder="1">
      <alignment vertical="center"/>
    </xf>
    <xf numFmtId="41" fontId="12" fillId="0" borderId="15" xfId="0" applyNumberFormat="1" applyFont="1" applyFill="1" applyBorder="1">
      <alignment vertical="center"/>
    </xf>
    <xf numFmtId="9" fontId="12" fillId="0" borderId="19" xfId="1" applyFont="1" applyFill="1" applyBorder="1">
      <alignment vertical="center"/>
    </xf>
    <xf numFmtId="41" fontId="12" fillId="5" borderId="52" xfId="0" applyNumberFormat="1" applyFont="1" applyFill="1" applyBorder="1">
      <alignment vertical="center"/>
    </xf>
    <xf numFmtId="9" fontId="12" fillId="5" borderId="55" xfId="1" applyFont="1" applyFill="1" applyBorder="1">
      <alignment vertical="center"/>
    </xf>
    <xf numFmtId="41" fontId="14" fillId="5" borderId="38" xfId="2" applyFont="1" applyFill="1" applyBorder="1">
      <alignment vertical="center"/>
    </xf>
    <xf numFmtId="41" fontId="14" fillId="5" borderId="39" xfId="2" applyFont="1" applyFill="1" applyBorder="1">
      <alignment vertical="center"/>
    </xf>
    <xf numFmtId="41" fontId="14" fillId="0" borderId="38" xfId="2" applyFont="1" applyFill="1" applyBorder="1">
      <alignment vertical="center"/>
    </xf>
    <xf numFmtId="41" fontId="14" fillId="0" borderId="39" xfId="2" applyFont="1" applyFill="1" applyBorder="1">
      <alignment vertical="center"/>
    </xf>
    <xf numFmtId="41" fontId="14" fillId="0" borderId="47" xfId="2" applyFont="1" applyFill="1" applyBorder="1">
      <alignment vertical="center"/>
    </xf>
    <xf numFmtId="41" fontId="14" fillId="0" borderId="48" xfId="2" applyFont="1" applyFill="1" applyBorder="1">
      <alignment vertical="center"/>
    </xf>
    <xf numFmtId="41" fontId="14" fillId="5" borderId="57" xfId="2" applyFont="1" applyFill="1" applyBorder="1">
      <alignment vertical="center"/>
    </xf>
    <xf numFmtId="41" fontId="14" fillId="5" borderId="58" xfId="2" applyFont="1" applyFill="1" applyBorder="1">
      <alignment vertical="center"/>
    </xf>
    <xf numFmtId="41" fontId="14" fillId="0" borderId="62" xfId="2" applyFont="1" applyFill="1" applyBorder="1">
      <alignment vertical="center"/>
    </xf>
    <xf numFmtId="41" fontId="14" fillId="0" borderId="63" xfId="2" applyFont="1" applyFill="1" applyBorder="1">
      <alignment vertical="center"/>
    </xf>
    <xf numFmtId="41" fontId="14" fillId="5" borderId="52" xfId="2" applyFont="1" applyFill="1" applyBorder="1">
      <alignment vertical="center"/>
    </xf>
    <xf numFmtId="41" fontId="14" fillId="5" borderId="53" xfId="2" applyFont="1" applyFill="1" applyBorder="1">
      <alignment vertical="center"/>
    </xf>
    <xf numFmtId="3" fontId="14" fillId="0" borderId="38" xfId="3" applyNumberFormat="1" applyFont="1" applyFill="1" applyBorder="1">
      <alignment vertical="center"/>
    </xf>
    <xf numFmtId="3" fontId="14" fillId="0" borderId="47" xfId="3" applyNumberFormat="1" applyFont="1" applyFill="1" applyBorder="1">
      <alignment vertical="center"/>
    </xf>
    <xf numFmtId="3" fontId="14" fillId="0" borderId="62" xfId="3" applyNumberFormat="1" applyFont="1" applyFill="1" applyBorder="1">
      <alignment vertical="center"/>
    </xf>
    <xf numFmtId="41" fontId="14" fillId="5" borderId="15" xfId="2" applyFont="1" applyFill="1" applyBorder="1" applyAlignment="1">
      <alignment vertical="center" wrapText="1"/>
    </xf>
    <xf numFmtId="41" fontId="14" fillId="5" borderId="15" xfId="2" applyFont="1" applyFill="1" applyBorder="1" applyAlignment="1">
      <alignment vertical="center" shrinkToFit="1"/>
    </xf>
    <xf numFmtId="41" fontId="14" fillId="5" borderId="28" xfId="2" applyFont="1" applyFill="1" applyBorder="1" applyAlignment="1">
      <alignment vertical="center" shrinkToFit="1"/>
    </xf>
    <xf numFmtId="41" fontId="14" fillId="2" borderId="1" xfId="2" applyFont="1" applyFill="1" applyBorder="1" applyAlignment="1">
      <alignment vertical="center"/>
    </xf>
    <xf numFmtId="41" fontId="14" fillId="2" borderId="1" xfId="2" applyFont="1" applyFill="1" applyBorder="1" applyAlignment="1">
      <alignment vertical="center" shrinkToFit="1"/>
    </xf>
    <xf numFmtId="41" fontId="14" fillId="2" borderId="11" xfId="2" applyFont="1" applyFill="1" applyBorder="1" applyAlignment="1">
      <alignment vertical="center" shrinkToFit="1"/>
    </xf>
    <xf numFmtId="41" fontId="14" fillId="5" borderId="1" xfId="2" applyFont="1" applyFill="1" applyBorder="1" applyAlignment="1">
      <alignment vertical="center"/>
    </xf>
    <xf numFmtId="41" fontId="14" fillId="5" borderId="1" xfId="2" applyFont="1" applyFill="1" applyBorder="1" applyAlignment="1">
      <alignment vertical="center" shrinkToFit="1"/>
    </xf>
    <xf numFmtId="41" fontId="14" fillId="5" borderId="11" xfId="2" applyFont="1" applyFill="1" applyBorder="1" applyAlignment="1">
      <alignment vertical="center" shrinkToFit="1"/>
    </xf>
    <xf numFmtId="41" fontId="14" fillId="2" borderId="1" xfId="2" applyFont="1" applyFill="1" applyBorder="1">
      <alignment vertical="center"/>
    </xf>
    <xf numFmtId="41" fontId="14" fillId="2" borderId="1" xfId="2" applyFont="1" applyFill="1" applyBorder="1" applyAlignment="1">
      <alignment horizontal="right" vertical="center" shrinkToFit="1"/>
    </xf>
    <xf numFmtId="41" fontId="14" fillId="2" borderId="11" xfId="2" applyFont="1" applyFill="1" applyBorder="1" applyAlignment="1">
      <alignment horizontal="right" vertical="center" shrinkToFit="1"/>
    </xf>
    <xf numFmtId="41" fontId="14" fillId="2" borderId="6" xfId="2" applyFont="1" applyFill="1" applyBorder="1" applyAlignment="1">
      <alignment vertical="center" shrinkToFit="1"/>
    </xf>
    <xf numFmtId="41" fontId="14" fillId="2" borderId="6" xfId="2" applyFont="1" applyFill="1" applyBorder="1" applyAlignment="1">
      <alignment horizontal="right" vertical="center" shrinkToFit="1"/>
    </xf>
    <xf numFmtId="41" fontId="14" fillId="2" borderId="12" xfId="2" applyFont="1" applyFill="1" applyBorder="1" applyAlignment="1">
      <alignment horizontal="right" vertical="center" shrinkToFit="1"/>
    </xf>
    <xf numFmtId="41" fontId="10" fillId="5" borderId="15" xfId="2" applyFont="1" applyFill="1" applyBorder="1" applyAlignment="1">
      <alignment horizontal="right" vertical="center"/>
    </xf>
    <xf numFmtId="41" fontId="10" fillId="5" borderId="15" xfId="0" applyNumberFormat="1" applyFont="1" applyFill="1" applyBorder="1">
      <alignment vertical="center"/>
    </xf>
    <xf numFmtId="10" fontId="10" fillId="5" borderId="19" xfId="1" applyNumberFormat="1" applyFont="1" applyFill="1" applyBorder="1" applyAlignment="1">
      <alignment horizontal="right" vertical="center" wrapText="1"/>
    </xf>
    <xf numFmtId="41" fontId="10" fillId="2" borderId="1" xfId="2" applyFont="1" applyFill="1" applyBorder="1" applyAlignment="1">
      <alignment horizontal="right" vertical="center"/>
    </xf>
    <xf numFmtId="41" fontId="10" fillId="2" borderId="1" xfId="0" applyNumberFormat="1" applyFont="1" applyFill="1" applyBorder="1">
      <alignment vertical="center"/>
    </xf>
    <xf numFmtId="9" fontId="10" fillId="2" borderId="4" xfId="1" applyFont="1" applyFill="1" applyBorder="1" applyAlignment="1">
      <alignment horizontal="right" vertical="center" wrapText="1"/>
    </xf>
    <xf numFmtId="41" fontId="10" fillId="5" borderId="1" xfId="2" applyFont="1" applyFill="1" applyBorder="1" applyAlignment="1">
      <alignment horizontal="right" vertical="center"/>
    </xf>
    <xf numFmtId="41" fontId="10" fillId="5" borderId="1" xfId="0" applyNumberFormat="1" applyFont="1" applyFill="1" applyBorder="1">
      <alignment vertical="center"/>
    </xf>
    <xf numFmtId="9" fontId="10" fillId="5" borderId="4" xfId="1" applyFont="1" applyFill="1" applyBorder="1" applyAlignment="1">
      <alignment horizontal="right" vertical="center" wrapText="1"/>
    </xf>
    <xf numFmtId="41" fontId="10" fillId="2" borderId="6" xfId="2" applyFont="1" applyFill="1" applyBorder="1" applyAlignment="1">
      <alignment horizontal="right" vertical="center"/>
    </xf>
    <xf numFmtId="41" fontId="10" fillId="2" borderId="6" xfId="0" applyNumberFormat="1" applyFont="1" applyFill="1" applyBorder="1">
      <alignment vertical="center"/>
    </xf>
    <xf numFmtId="9" fontId="10" fillId="2" borderId="7" xfId="1" applyFont="1" applyFill="1" applyBorder="1" applyAlignment="1">
      <alignment horizontal="right" vertical="center" wrapText="1"/>
    </xf>
    <xf numFmtId="0" fontId="4" fillId="2" borderId="0" xfId="0" applyFont="1" applyFill="1">
      <alignment vertical="center"/>
    </xf>
    <xf numFmtId="41" fontId="14" fillId="2" borderId="38" xfId="2" applyFont="1" applyFill="1" applyBorder="1">
      <alignment vertical="center"/>
    </xf>
    <xf numFmtId="41" fontId="14" fillId="2" borderId="39" xfId="2" applyFont="1" applyFill="1" applyBorder="1">
      <alignment vertical="center"/>
    </xf>
    <xf numFmtId="41" fontId="12" fillId="2" borderId="40" xfId="2" applyFont="1" applyFill="1" applyBorder="1" applyAlignment="1">
      <alignment horizontal="center" vertical="center" wrapText="1"/>
    </xf>
    <xf numFmtId="41" fontId="12" fillId="2" borderId="38" xfId="2" applyFont="1" applyFill="1" applyBorder="1">
      <alignment vertical="center"/>
    </xf>
    <xf numFmtId="41" fontId="12" fillId="2" borderId="38" xfId="0" applyNumberFormat="1" applyFont="1" applyFill="1" applyBorder="1">
      <alignment vertical="center"/>
    </xf>
    <xf numFmtId="9" fontId="12" fillId="2" borderId="41" xfId="1" applyFont="1" applyFill="1" applyBorder="1">
      <alignment vertical="center"/>
    </xf>
    <xf numFmtId="41" fontId="14" fillId="2" borderId="47" xfId="2" applyFont="1" applyFill="1" applyBorder="1">
      <alignment vertical="center"/>
    </xf>
    <xf numFmtId="41" fontId="14" fillId="2" borderId="48" xfId="2" applyFont="1" applyFill="1" applyBorder="1">
      <alignment vertical="center"/>
    </xf>
    <xf numFmtId="41" fontId="12" fillId="2" borderId="49" xfId="2" applyFont="1" applyFill="1" applyBorder="1" applyAlignment="1">
      <alignment horizontal="center" vertical="center" wrapText="1"/>
    </xf>
    <xf numFmtId="41" fontId="12" fillId="2" borderId="47" xfId="2" applyFont="1" applyFill="1" applyBorder="1">
      <alignment vertical="center"/>
    </xf>
    <xf numFmtId="41" fontId="12" fillId="2" borderId="62" xfId="0" applyNumberFormat="1" applyFont="1" applyFill="1" applyBorder="1">
      <alignment vertical="center"/>
    </xf>
    <xf numFmtId="9" fontId="12" fillId="2" borderId="65" xfId="1" applyFont="1" applyFill="1" applyBorder="1">
      <alignment vertical="center"/>
    </xf>
    <xf numFmtId="0" fontId="4" fillId="4" borderId="0" xfId="0" applyFont="1" applyFill="1">
      <alignment vertical="center"/>
    </xf>
    <xf numFmtId="9" fontId="4" fillId="4" borderId="0" xfId="1" applyFont="1" applyFill="1">
      <alignment vertical="center"/>
    </xf>
    <xf numFmtId="41" fontId="12" fillId="2" borderId="47" xfId="0" applyNumberFormat="1" applyFont="1" applyFill="1" applyBorder="1">
      <alignment vertical="center"/>
    </xf>
    <xf numFmtId="9" fontId="12" fillId="2" borderId="50" xfId="1" applyFont="1" applyFill="1" applyBorder="1">
      <alignment vertical="center"/>
    </xf>
    <xf numFmtId="41" fontId="14" fillId="2" borderId="62" xfId="2" applyFont="1" applyFill="1" applyBorder="1">
      <alignment vertical="center"/>
    </xf>
    <xf numFmtId="41" fontId="14" fillId="2" borderId="63" xfId="2" applyFont="1" applyFill="1" applyBorder="1">
      <alignment vertical="center"/>
    </xf>
    <xf numFmtId="41" fontId="12" fillId="2" borderId="64" xfId="2" applyFont="1" applyFill="1" applyBorder="1" applyAlignment="1">
      <alignment horizontal="center" vertical="center" wrapText="1"/>
    </xf>
    <xf numFmtId="41" fontId="14" fillId="2" borderId="66" xfId="2" applyFont="1" applyFill="1" applyBorder="1">
      <alignment vertical="center"/>
    </xf>
    <xf numFmtId="41" fontId="14" fillId="2" borderId="43" xfId="2" applyFont="1" applyFill="1" applyBorder="1">
      <alignment vertical="center"/>
    </xf>
    <xf numFmtId="41" fontId="12" fillId="2" borderId="44" xfId="2" applyFont="1" applyFill="1" applyBorder="1" applyAlignment="1">
      <alignment horizontal="center" vertical="center" wrapText="1"/>
    </xf>
    <xf numFmtId="41" fontId="12" fillId="2" borderId="43" xfId="2" applyFont="1" applyFill="1" applyBorder="1">
      <alignment vertical="center"/>
    </xf>
    <xf numFmtId="41" fontId="12" fillId="2" borderId="43" xfId="0" applyNumberFormat="1" applyFont="1" applyFill="1" applyBorder="1">
      <alignment vertical="center"/>
    </xf>
    <xf numFmtId="9" fontId="12" fillId="2" borderId="45" xfId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표준 3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8"/>
  <sheetViews>
    <sheetView zoomScaleNormal="100" workbookViewId="0">
      <pane xSplit="2" ySplit="4" topLeftCell="D14" activePane="bottomRight" state="frozen"/>
      <selection pane="topRight" activeCell="C1" sqref="C1"/>
      <selection pane="bottomLeft" activeCell="A5" sqref="A5"/>
      <selection pane="bottomRight" activeCell="AB14" sqref="AB14"/>
    </sheetView>
  </sheetViews>
  <sheetFormatPr defaultColWidth="8.77734375" defaultRowHeight="16.5"/>
  <cols>
    <col min="1" max="1" width="5.88671875" style="1" customWidth="1"/>
    <col min="2" max="2" width="10.33203125" style="1" customWidth="1"/>
    <col min="3" max="3" width="8.77734375" style="1" bestFit="1" customWidth="1"/>
    <col min="4" max="5" width="7.88671875" style="4" customWidth="1"/>
    <col min="6" max="6" width="7.88671875" style="1" customWidth="1"/>
    <col min="7" max="7" width="6.33203125" style="1" customWidth="1"/>
    <col min="8" max="8" width="6" style="1" customWidth="1"/>
    <col min="9" max="10" width="6.33203125" style="1" customWidth="1"/>
    <col min="11" max="16" width="5.33203125" style="1" customWidth="1"/>
    <col min="17" max="28" width="4.88671875" style="1" customWidth="1"/>
    <col min="29" max="33" width="8.44140625" style="1" customWidth="1"/>
    <col min="34" max="16384" width="8.77734375" style="1"/>
  </cols>
  <sheetData>
    <row r="1" spans="1:33" ht="34.9" customHeight="1" thickBot="1">
      <c r="A1" s="130" t="s">
        <v>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31.15" customHeight="1">
      <c r="A2" s="133" t="s">
        <v>15</v>
      </c>
      <c r="B2" s="134"/>
      <c r="C2" s="131" t="s">
        <v>85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2"/>
      <c r="AC2" s="140" t="s">
        <v>43</v>
      </c>
      <c r="AD2" s="141"/>
      <c r="AE2" s="141"/>
      <c r="AF2" s="141"/>
      <c r="AG2" s="142"/>
    </row>
    <row r="3" spans="1:33" ht="34.15" customHeight="1">
      <c r="A3" s="135"/>
      <c r="B3" s="136"/>
      <c r="C3" s="136" t="s">
        <v>33</v>
      </c>
      <c r="D3" s="136" t="s">
        <v>16</v>
      </c>
      <c r="E3" s="119" t="s">
        <v>17</v>
      </c>
      <c r="F3" s="119"/>
      <c r="G3" s="119" t="s">
        <v>18</v>
      </c>
      <c r="H3" s="119"/>
      <c r="I3" s="119" t="s">
        <v>59</v>
      </c>
      <c r="J3" s="119"/>
      <c r="K3" s="119" t="s">
        <v>60</v>
      </c>
      <c r="L3" s="119"/>
      <c r="M3" s="119" t="s">
        <v>19</v>
      </c>
      <c r="N3" s="119"/>
      <c r="O3" s="119" t="s">
        <v>20</v>
      </c>
      <c r="P3" s="119"/>
      <c r="Q3" s="119" t="s">
        <v>21</v>
      </c>
      <c r="R3" s="119"/>
      <c r="S3" s="119" t="s">
        <v>22</v>
      </c>
      <c r="T3" s="119"/>
      <c r="U3" s="119" t="s">
        <v>23</v>
      </c>
      <c r="V3" s="119"/>
      <c r="W3" s="119" t="s">
        <v>24</v>
      </c>
      <c r="X3" s="119"/>
      <c r="Y3" s="119" t="s">
        <v>25</v>
      </c>
      <c r="Z3" s="119"/>
      <c r="AA3" s="119" t="s">
        <v>26</v>
      </c>
      <c r="AB3" s="139"/>
      <c r="AC3" s="143" t="s">
        <v>33</v>
      </c>
      <c r="AD3" s="145" t="s">
        <v>79</v>
      </c>
      <c r="AE3" s="145" t="s">
        <v>86</v>
      </c>
      <c r="AF3" s="145" t="s">
        <v>30</v>
      </c>
      <c r="AG3" s="147" t="s">
        <v>29</v>
      </c>
    </row>
    <row r="4" spans="1:33" ht="26.45" customHeight="1" thickBot="1">
      <c r="A4" s="137"/>
      <c r="B4" s="138"/>
      <c r="C4" s="138"/>
      <c r="D4" s="138"/>
      <c r="E4" s="21" t="s">
        <v>37</v>
      </c>
      <c r="F4" s="21" t="s">
        <v>38</v>
      </c>
      <c r="G4" s="21" t="s">
        <v>37</v>
      </c>
      <c r="H4" s="21" t="s">
        <v>38</v>
      </c>
      <c r="I4" s="21" t="s">
        <v>37</v>
      </c>
      <c r="J4" s="21" t="s">
        <v>38</v>
      </c>
      <c r="K4" s="21" t="s">
        <v>37</v>
      </c>
      <c r="L4" s="21" t="s">
        <v>39</v>
      </c>
      <c r="M4" s="21" t="s">
        <v>37</v>
      </c>
      <c r="N4" s="21" t="s">
        <v>38</v>
      </c>
      <c r="O4" s="21" t="s">
        <v>37</v>
      </c>
      <c r="P4" s="21" t="s">
        <v>38</v>
      </c>
      <c r="Q4" s="21" t="s">
        <v>37</v>
      </c>
      <c r="R4" s="21" t="s">
        <v>38</v>
      </c>
      <c r="S4" s="21" t="s">
        <v>37</v>
      </c>
      <c r="T4" s="21" t="s">
        <v>38</v>
      </c>
      <c r="U4" s="21" t="s">
        <v>37</v>
      </c>
      <c r="V4" s="21" t="s">
        <v>38</v>
      </c>
      <c r="W4" s="21" t="s">
        <v>37</v>
      </c>
      <c r="X4" s="21" t="s">
        <v>38</v>
      </c>
      <c r="Y4" s="21" t="s">
        <v>37</v>
      </c>
      <c r="Z4" s="21" t="s">
        <v>38</v>
      </c>
      <c r="AA4" s="21" t="s">
        <v>37</v>
      </c>
      <c r="AB4" s="22" t="s">
        <v>38</v>
      </c>
      <c r="AC4" s="144"/>
      <c r="AD4" s="146"/>
      <c r="AE4" s="146"/>
      <c r="AF4" s="146"/>
      <c r="AG4" s="148"/>
    </row>
    <row r="5" spans="1:33" ht="36.6" customHeight="1" thickTop="1">
      <c r="A5" s="126" t="s">
        <v>42</v>
      </c>
      <c r="B5" s="127"/>
      <c r="C5" s="5" t="s">
        <v>28</v>
      </c>
      <c r="D5" s="66">
        <f t="shared" ref="D5:AB5" si="0">SUM(D8,D11,D14,D17,D20)</f>
        <v>9914</v>
      </c>
      <c r="E5" s="66">
        <f t="shared" si="0"/>
        <v>3736</v>
      </c>
      <c r="F5" s="66">
        <f t="shared" si="0"/>
        <v>2804</v>
      </c>
      <c r="G5" s="67">
        <f t="shared" si="0"/>
        <v>226</v>
      </c>
      <c r="H5" s="67">
        <f t="shared" si="0"/>
        <v>244</v>
      </c>
      <c r="I5" s="67">
        <f t="shared" si="0"/>
        <v>984</v>
      </c>
      <c r="J5" s="67">
        <f t="shared" si="0"/>
        <v>850</v>
      </c>
      <c r="K5" s="67">
        <f t="shared" si="0"/>
        <v>67</v>
      </c>
      <c r="L5" s="67">
        <f t="shared" si="0"/>
        <v>59</v>
      </c>
      <c r="M5" s="67">
        <f t="shared" si="0"/>
        <v>323</v>
      </c>
      <c r="N5" s="67">
        <f t="shared" si="0"/>
        <v>300</v>
      </c>
      <c r="O5" s="67">
        <f t="shared" si="0"/>
        <v>106</v>
      </c>
      <c r="P5" s="67">
        <f t="shared" si="0"/>
        <v>116</v>
      </c>
      <c r="Q5" s="67">
        <f t="shared" si="0"/>
        <v>9</v>
      </c>
      <c r="R5" s="67">
        <f t="shared" si="0"/>
        <v>26</v>
      </c>
      <c r="S5" s="67">
        <f t="shared" si="0"/>
        <v>11</v>
      </c>
      <c r="T5" s="67">
        <f t="shared" si="0"/>
        <v>2</v>
      </c>
      <c r="U5" s="67">
        <f t="shared" si="0"/>
        <v>2</v>
      </c>
      <c r="V5" s="67">
        <f t="shared" si="0"/>
        <v>3</v>
      </c>
      <c r="W5" s="67">
        <f t="shared" si="0"/>
        <v>5</v>
      </c>
      <c r="X5" s="67">
        <f t="shared" si="0"/>
        <v>14</v>
      </c>
      <c r="Y5" s="67">
        <f t="shared" si="0"/>
        <v>3</v>
      </c>
      <c r="Z5" s="67">
        <f t="shared" si="0"/>
        <v>2</v>
      </c>
      <c r="AA5" s="67">
        <f t="shared" si="0"/>
        <v>9</v>
      </c>
      <c r="AB5" s="68">
        <f t="shared" si="0"/>
        <v>13</v>
      </c>
      <c r="AC5" s="17" t="s">
        <v>28</v>
      </c>
      <c r="AD5" s="81">
        <f>SUM(AD6:AD7)</f>
        <v>20697</v>
      </c>
      <c r="AE5" s="81">
        <f>SUM(AE6:AE7)</f>
        <v>22437</v>
      </c>
      <c r="AF5" s="82">
        <f>AE5-AD5</f>
        <v>1740</v>
      </c>
      <c r="AG5" s="83">
        <f>AF5/AD5</f>
        <v>8.4070155094941298E-2</v>
      </c>
    </row>
    <row r="6" spans="1:33" ht="36.6" customHeight="1">
      <c r="A6" s="128"/>
      <c r="B6" s="129"/>
      <c r="C6" s="13" t="s">
        <v>31</v>
      </c>
      <c r="D6" s="69">
        <f t="shared" ref="D6:AB6" si="1">SUM(D9,D12,D15,D18,D21)</f>
        <v>5110</v>
      </c>
      <c r="E6" s="69">
        <f t="shared" si="1"/>
        <v>1663</v>
      </c>
      <c r="F6" s="69">
        <f t="shared" si="1"/>
        <v>1533</v>
      </c>
      <c r="G6" s="70">
        <f t="shared" si="1"/>
        <v>98</v>
      </c>
      <c r="H6" s="70">
        <f t="shared" si="1"/>
        <v>97</v>
      </c>
      <c r="I6" s="70">
        <f t="shared" si="1"/>
        <v>535</v>
      </c>
      <c r="J6" s="70">
        <f t="shared" si="1"/>
        <v>489</v>
      </c>
      <c r="K6" s="70">
        <f t="shared" si="1"/>
        <v>29</v>
      </c>
      <c r="L6" s="70">
        <f t="shared" si="1"/>
        <v>34</v>
      </c>
      <c r="M6" s="70">
        <f t="shared" si="1"/>
        <v>188</v>
      </c>
      <c r="N6" s="70">
        <f t="shared" si="1"/>
        <v>203</v>
      </c>
      <c r="O6" s="70">
        <f t="shared" si="1"/>
        <v>83</v>
      </c>
      <c r="P6" s="70">
        <f t="shared" si="1"/>
        <v>88</v>
      </c>
      <c r="Q6" s="70">
        <f t="shared" si="1"/>
        <v>4</v>
      </c>
      <c r="R6" s="70">
        <f t="shared" si="1"/>
        <v>14</v>
      </c>
      <c r="S6" s="70">
        <f t="shared" si="1"/>
        <v>10</v>
      </c>
      <c r="T6" s="70">
        <f t="shared" si="1"/>
        <v>1</v>
      </c>
      <c r="U6" s="70">
        <f t="shared" si="1"/>
        <v>2</v>
      </c>
      <c r="V6" s="70">
        <f t="shared" si="1"/>
        <v>3</v>
      </c>
      <c r="W6" s="70">
        <f t="shared" si="1"/>
        <v>5</v>
      </c>
      <c r="X6" s="70">
        <f t="shared" si="1"/>
        <v>14</v>
      </c>
      <c r="Y6" s="70">
        <f t="shared" si="1"/>
        <v>2</v>
      </c>
      <c r="Z6" s="70">
        <f t="shared" si="1"/>
        <v>0</v>
      </c>
      <c r="AA6" s="70">
        <f t="shared" si="1"/>
        <v>8</v>
      </c>
      <c r="AB6" s="71">
        <f t="shared" si="1"/>
        <v>7</v>
      </c>
      <c r="AC6" s="18" t="s">
        <v>34</v>
      </c>
      <c r="AD6" s="84">
        <f>AD9+AD12+AD15+AD18+AD21</f>
        <v>17551</v>
      </c>
      <c r="AE6" s="84">
        <f>AE9+AE12+AE15+AE18+AE21</f>
        <v>18471</v>
      </c>
      <c r="AF6" s="85">
        <f t="shared" ref="AF6:AF22" si="2">AE6-AD6</f>
        <v>920</v>
      </c>
      <c r="AG6" s="86"/>
    </row>
    <row r="7" spans="1:33" ht="36.6" customHeight="1">
      <c r="A7" s="128"/>
      <c r="B7" s="129"/>
      <c r="C7" s="12" t="s">
        <v>32</v>
      </c>
      <c r="D7" s="69">
        <f t="shared" ref="D7:AB7" si="3">SUM(D10,D13,D16,D19,D22)</f>
        <v>4804</v>
      </c>
      <c r="E7" s="69">
        <f t="shared" si="3"/>
        <v>2073</v>
      </c>
      <c r="F7" s="69">
        <f t="shared" si="3"/>
        <v>1271</v>
      </c>
      <c r="G7" s="70">
        <f t="shared" si="3"/>
        <v>128</v>
      </c>
      <c r="H7" s="70">
        <f t="shared" si="3"/>
        <v>147</v>
      </c>
      <c r="I7" s="70">
        <f t="shared" si="3"/>
        <v>449</v>
      </c>
      <c r="J7" s="70">
        <f t="shared" si="3"/>
        <v>361</v>
      </c>
      <c r="K7" s="70">
        <f t="shared" si="3"/>
        <v>38</v>
      </c>
      <c r="L7" s="70">
        <f t="shared" si="3"/>
        <v>25</v>
      </c>
      <c r="M7" s="70">
        <f t="shared" si="3"/>
        <v>135</v>
      </c>
      <c r="N7" s="70">
        <f t="shared" si="3"/>
        <v>97</v>
      </c>
      <c r="O7" s="70">
        <f t="shared" si="3"/>
        <v>23</v>
      </c>
      <c r="P7" s="70">
        <f t="shared" si="3"/>
        <v>28</v>
      </c>
      <c r="Q7" s="70">
        <f t="shared" si="3"/>
        <v>5</v>
      </c>
      <c r="R7" s="70">
        <f t="shared" si="3"/>
        <v>12</v>
      </c>
      <c r="S7" s="70">
        <f t="shared" si="3"/>
        <v>1</v>
      </c>
      <c r="T7" s="70">
        <f t="shared" si="3"/>
        <v>1</v>
      </c>
      <c r="U7" s="70">
        <f t="shared" si="3"/>
        <v>0</v>
      </c>
      <c r="V7" s="70">
        <f t="shared" si="3"/>
        <v>0</v>
      </c>
      <c r="W7" s="70">
        <f t="shared" si="3"/>
        <v>0</v>
      </c>
      <c r="X7" s="70">
        <f t="shared" si="3"/>
        <v>0</v>
      </c>
      <c r="Y7" s="70">
        <f t="shared" si="3"/>
        <v>1</v>
      </c>
      <c r="Z7" s="70">
        <f t="shared" si="3"/>
        <v>2</v>
      </c>
      <c r="AA7" s="70">
        <f t="shared" si="3"/>
        <v>1</v>
      </c>
      <c r="AB7" s="71">
        <f t="shared" si="3"/>
        <v>6</v>
      </c>
      <c r="AC7" s="18" t="s">
        <v>35</v>
      </c>
      <c r="AD7" s="84">
        <f>AD10+AD13+AD16+AD19+AD22</f>
        <v>3146</v>
      </c>
      <c r="AE7" s="84">
        <f>AE10+AE13+AE16+AE19+AE22</f>
        <v>3966</v>
      </c>
      <c r="AF7" s="85">
        <f t="shared" si="2"/>
        <v>820</v>
      </c>
      <c r="AG7" s="86"/>
    </row>
    <row r="8" spans="1:33" ht="36.6" customHeight="1">
      <c r="A8" s="120" t="s">
        <v>77</v>
      </c>
      <c r="B8" s="121"/>
      <c r="C8" s="8" t="s">
        <v>27</v>
      </c>
      <c r="D8" s="72">
        <f t="shared" ref="D8:D13" si="4">SUM(E8:AB8)</f>
        <v>3084</v>
      </c>
      <c r="E8" s="72">
        <f t="shared" ref="E8:AB8" si="5">SUM(E9:E10)</f>
        <v>1236</v>
      </c>
      <c r="F8" s="72">
        <f t="shared" si="5"/>
        <v>1032</v>
      </c>
      <c r="G8" s="73">
        <f t="shared" si="5"/>
        <v>76</v>
      </c>
      <c r="H8" s="73">
        <f t="shared" si="5"/>
        <v>62</v>
      </c>
      <c r="I8" s="73">
        <f t="shared" si="5"/>
        <v>215</v>
      </c>
      <c r="J8" s="73">
        <f t="shared" si="5"/>
        <v>148</v>
      </c>
      <c r="K8" s="73">
        <f t="shared" si="5"/>
        <v>37</v>
      </c>
      <c r="L8" s="73">
        <f t="shared" si="5"/>
        <v>19</v>
      </c>
      <c r="M8" s="73">
        <f t="shared" si="5"/>
        <v>59</v>
      </c>
      <c r="N8" s="73">
        <f t="shared" si="5"/>
        <v>33</v>
      </c>
      <c r="O8" s="73">
        <f t="shared" si="5"/>
        <v>71</v>
      </c>
      <c r="P8" s="73">
        <f t="shared" si="5"/>
        <v>65</v>
      </c>
      <c r="Q8" s="73">
        <f t="shared" si="5"/>
        <v>4</v>
      </c>
      <c r="R8" s="73">
        <f t="shared" si="5"/>
        <v>4</v>
      </c>
      <c r="S8" s="73">
        <f t="shared" si="5"/>
        <v>3</v>
      </c>
      <c r="T8" s="73">
        <f t="shared" si="5"/>
        <v>2</v>
      </c>
      <c r="U8" s="73">
        <f t="shared" si="5"/>
        <v>2</v>
      </c>
      <c r="V8" s="73">
        <f t="shared" si="5"/>
        <v>1</v>
      </c>
      <c r="W8" s="73">
        <f t="shared" si="5"/>
        <v>4</v>
      </c>
      <c r="X8" s="73">
        <f t="shared" si="5"/>
        <v>7</v>
      </c>
      <c r="Y8" s="73">
        <f t="shared" si="5"/>
        <v>1</v>
      </c>
      <c r="Z8" s="73">
        <f t="shared" si="5"/>
        <v>0</v>
      </c>
      <c r="AA8" s="73">
        <f t="shared" si="5"/>
        <v>2</v>
      </c>
      <c r="AB8" s="74">
        <f t="shared" si="5"/>
        <v>1</v>
      </c>
      <c r="AC8" s="19" t="s">
        <v>27</v>
      </c>
      <c r="AD8" s="87">
        <f>SUM(AD9:AD10)</f>
        <v>7103</v>
      </c>
      <c r="AE8" s="87">
        <f>SUM(AE9:AE10)</f>
        <v>7257</v>
      </c>
      <c r="AF8" s="88">
        <f t="shared" si="2"/>
        <v>154</v>
      </c>
      <c r="AG8" s="89">
        <f t="shared" ref="AG8:AG20" si="6">AF8/AD8</f>
        <v>2.168097986766155E-2</v>
      </c>
    </row>
    <row r="9" spans="1:33" ht="36.6" customHeight="1">
      <c r="A9" s="120"/>
      <c r="B9" s="121"/>
      <c r="C9" s="9" t="s">
        <v>80</v>
      </c>
      <c r="D9" s="69">
        <f t="shared" si="4"/>
        <v>2070</v>
      </c>
      <c r="E9" s="75">
        <v>796</v>
      </c>
      <c r="F9" s="75">
        <v>672</v>
      </c>
      <c r="G9" s="70">
        <v>16</v>
      </c>
      <c r="H9" s="70">
        <v>12</v>
      </c>
      <c r="I9" s="70">
        <v>175</v>
      </c>
      <c r="J9" s="70">
        <v>133</v>
      </c>
      <c r="K9" s="70">
        <v>17</v>
      </c>
      <c r="L9" s="70">
        <v>14</v>
      </c>
      <c r="M9" s="70">
        <v>54</v>
      </c>
      <c r="N9" s="70">
        <v>32</v>
      </c>
      <c r="O9" s="70">
        <v>64</v>
      </c>
      <c r="P9" s="70">
        <v>60</v>
      </c>
      <c r="Q9" s="70">
        <v>2</v>
      </c>
      <c r="R9" s="70">
        <v>2</v>
      </c>
      <c r="S9" s="70">
        <v>2</v>
      </c>
      <c r="T9" s="70">
        <v>1</v>
      </c>
      <c r="U9" s="70">
        <v>2</v>
      </c>
      <c r="V9" s="70">
        <v>1</v>
      </c>
      <c r="W9" s="70">
        <v>4</v>
      </c>
      <c r="X9" s="70">
        <v>7</v>
      </c>
      <c r="Y9" s="70">
        <v>1</v>
      </c>
      <c r="Z9" s="70">
        <v>0</v>
      </c>
      <c r="AA9" s="70">
        <v>2</v>
      </c>
      <c r="AB9" s="71">
        <v>1</v>
      </c>
      <c r="AC9" s="18" t="s">
        <v>34</v>
      </c>
      <c r="AD9" s="84">
        <v>6243</v>
      </c>
      <c r="AE9" s="84">
        <v>6010</v>
      </c>
      <c r="AF9" s="85">
        <f t="shared" si="2"/>
        <v>-233</v>
      </c>
      <c r="AG9" s="86"/>
    </row>
    <row r="10" spans="1:33" ht="36.6" customHeight="1">
      <c r="A10" s="120"/>
      <c r="B10" s="121"/>
      <c r="C10" s="10" t="s">
        <v>81</v>
      </c>
      <c r="D10" s="70">
        <f t="shared" si="4"/>
        <v>1014</v>
      </c>
      <c r="E10" s="70">
        <v>440</v>
      </c>
      <c r="F10" s="70">
        <v>360</v>
      </c>
      <c r="G10" s="70">
        <v>60</v>
      </c>
      <c r="H10" s="70">
        <v>50</v>
      </c>
      <c r="I10" s="70">
        <v>40</v>
      </c>
      <c r="J10" s="70">
        <v>15</v>
      </c>
      <c r="K10" s="70">
        <v>20</v>
      </c>
      <c r="L10" s="70">
        <v>5</v>
      </c>
      <c r="M10" s="70">
        <v>5</v>
      </c>
      <c r="N10" s="70">
        <v>1</v>
      </c>
      <c r="O10" s="70">
        <v>7</v>
      </c>
      <c r="P10" s="70">
        <v>5</v>
      </c>
      <c r="Q10" s="70">
        <v>2</v>
      </c>
      <c r="R10" s="70">
        <v>2</v>
      </c>
      <c r="S10" s="70">
        <v>1</v>
      </c>
      <c r="T10" s="70">
        <v>1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1">
        <v>0</v>
      </c>
      <c r="AC10" s="18" t="s">
        <v>53</v>
      </c>
      <c r="AD10" s="84">
        <v>860</v>
      </c>
      <c r="AE10" s="84">
        <v>1247</v>
      </c>
      <c r="AF10" s="85">
        <f t="shared" si="2"/>
        <v>387</v>
      </c>
      <c r="AG10" s="86"/>
    </row>
    <row r="11" spans="1:33" s="93" customFormat="1" ht="36.6" customHeight="1">
      <c r="A11" s="120" t="s">
        <v>74</v>
      </c>
      <c r="B11" s="121"/>
      <c r="C11" s="8" t="s">
        <v>27</v>
      </c>
      <c r="D11" s="73">
        <f t="shared" si="4"/>
        <v>3805</v>
      </c>
      <c r="E11" s="73">
        <f t="shared" ref="E11:AB11" si="7">SUM(E12:E13)</f>
        <v>1224</v>
      </c>
      <c r="F11" s="73">
        <f t="shared" si="7"/>
        <v>1010</v>
      </c>
      <c r="G11" s="73">
        <f t="shared" si="7"/>
        <v>88</v>
      </c>
      <c r="H11" s="73">
        <f t="shared" si="7"/>
        <v>129</v>
      </c>
      <c r="I11" s="73">
        <f t="shared" si="7"/>
        <v>400</v>
      </c>
      <c r="J11" s="73">
        <f t="shared" si="7"/>
        <v>474</v>
      </c>
      <c r="K11" s="73">
        <f t="shared" si="7"/>
        <v>15</v>
      </c>
      <c r="L11" s="73">
        <f t="shared" si="7"/>
        <v>25</v>
      </c>
      <c r="M11" s="73">
        <f t="shared" si="7"/>
        <v>182</v>
      </c>
      <c r="N11" s="73">
        <f t="shared" si="7"/>
        <v>200</v>
      </c>
      <c r="O11" s="73">
        <f t="shared" si="7"/>
        <v>4</v>
      </c>
      <c r="P11" s="73">
        <f t="shared" si="7"/>
        <v>5</v>
      </c>
      <c r="Q11" s="73">
        <f t="shared" si="7"/>
        <v>5</v>
      </c>
      <c r="R11" s="73">
        <f t="shared" si="7"/>
        <v>22</v>
      </c>
      <c r="S11" s="73">
        <f t="shared" si="7"/>
        <v>0</v>
      </c>
      <c r="T11" s="73">
        <f t="shared" si="7"/>
        <v>0</v>
      </c>
      <c r="U11" s="73">
        <f t="shared" si="7"/>
        <v>0</v>
      </c>
      <c r="V11" s="73">
        <f t="shared" si="7"/>
        <v>2</v>
      </c>
      <c r="W11" s="73">
        <f t="shared" si="7"/>
        <v>1</v>
      </c>
      <c r="X11" s="73">
        <f t="shared" si="7"/>
        <v>7</v>
      </c>
      <c r="Y11" s="73">
        <f t="shared" si="7"/>
        <v>1</v>
      </c>
      <c r="Z11" s="73">
        <f t="shared" si="7"/>
        <v>0</v>
      </c>
      <c r="AA11" s="73">
        <f t="shared" si="7"/>
        <v>5</v>
      </c>
      <c r="AB11" s="73">
        <f t="shared" si="7"/>
        <v>6</v>
      </c>
      <c r="AC11" s="19" t="s">
        <v>27</v>
      </c>
      <c r="AD11" s="87">
        <f>SUM(AD12:AD13)</f>
        <v>8194</v>
      </c>
      <c r="AE11" s="87">
        <f>SUM(AE12:AE13)</f>
        <v>8402</v>
      </c>
      <c r="AF11" s="88">
        <f t="shared" si="2"/>
        <v>208</v>
      </c>
      <c r="AG11" s="89">
        <f t="shared" si="6"/>
        <v>2.5384427629973151E-2</v>
      </c>
    </row>
    <row r="12" spans="1:33" s="93" customFormat="1" ht="36.6" customHeight="1">
      <c r="A12" s="120"/>
      <c r="B12" s="121"/>
      <c r="C12" s="9" t="s">
        <v>80</v>
      </c>
      <c r="D12" s="69">
        <f t="shared" si="4"/>
        <v>1718</v>
      </c>
      <c r="E12" s="75">
        <v>523</v>
      </c>
      <c r="F12" s="75">
        <v>426</v>
      </c>
      <c r="G12" s="70">
        <v>46</v>
      </c>
      <c r="H12" s="70">
        <v>57</v>
      </c>
      <c r="I12" s="70">
        <v>170</v>
      </c>
      <c r="J12" s="70">
        <v>235</v>
      </c>
      <c r="K12" s="70">
        <v>2</v>
      </c>
      <c r="L12" s="70">
        <v>8</v>
      </c>
      <c r="M12" s="70">
        <v>96</v>
      </c>
      <c r="N12" s="70">
        <v>121</v>
      </c>
      <c r="O12" s="70">
        <v>0</v>
      </c>
      <c r="P12" s="70">
        <v>4</v>
      </c>
      <c r="Q12" s="70">
        <v>2</v>
      </c>
      <c r="R12" s="70">
        <v>12</v>
      </c>
      <c r="S12" s="70">
        <v>0</v>
      </c>
      <c r="T12" s="70">
        <v>0</v>
      </c>
      <c r="U12" s="70">
        <v>0</v>
      </c>
      <c r="V12" s="70">
        <v>2</v>
      </c>
      <c r="W12" s="70">
        <v>1</v>
      </c>
      <c r="X12" s="70">
        <v>7</v>
      </c>
      <c r="Y12" s="70">
        <v>0</v>
      </c>
      <c r="Z12" s="70">
        <v>0</v>
      </c>
      <c r="AA12" s="70">
        <v>4</v>
      </c>
      <c r="AB12" s="71">
        <v>2</v>
      </c>
      <c r="AC12" s="18" t="s">
        <v>34</v>
      </c>
      <c r="AD12" s="84">
        <v>6952</v>
      </c>
      <c r="AE12" s="84">
        <v>7125</v>
      </c>
      <c r="AF12" s="85">
        <f t="shared" si="2"/>
        <v>173</v>
      </c>
      <c r="AG12" s="86"/>
    </row>
    <row r="13" spans="1:33" s="93" customFormat="1" ht="36.6" customHeight="1">
      <c r="A13" s="120"/>
      <c r="B13" s="121"/>
      <c r="C13" s="10" t="s">
        <v>81</v>
      </c>
      <c r="D13" s="70">
        <f t="shared" si="4"/>
        <v>2087</v>
      </c>
      <c r="E13" s="70">
        <v>701</v>
      </c>
      <c r="F13" s="70">
        <v>584</v>
      </c>
      <c r="G13" s="70">
        <v>42</v>
      </c>
      <c r="H13" s="70">
        <v>72</v>
      </c>
      <c r="I13" s="70">
        <v>230</v>
      </c>
      <c r="J13" s="70">
        <v>239</v>
      </c>
      <c r="K13" s="70">
        <v>13</v>
      </c>
      <c r="L13" s="70">
        <v>17</v>
      </c>
      <c r="M13" s="70">
        <v>86</v>
      </c>
      <c r="N13" s="70">
        <v>79</v>
      </c>
      <c r="O13" s="70">
        <v>4</v>
      </c>
      <c r="P13" s="70">
        <v>1</v>
      </c>
      <c r="Q13" s="70">
        <v>3</v>
      </c>
      <c r="R13" s="70">
        <v>10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1</v>
      </c>
      <c r="Z13" s="70">
        <v>0</v>
      </c>
      <c r="AA13" s="70">
        <v>1</v>
      </c>
      <c r="AB13" s="71">
        <v>4</v>
      </c>
      <c r="AC13" s="18" t="s">
        <v>35</v>
      </c>
      <c r="AD13" s="84">
        <v>1242</v>
      </c>
      <c r="AE13" s="84">
        <v>1277</v>
      </c>
      <c r="AF13" s="85">
        <f t="shared" si="2"/>
        <v>35</v>
      </c>
      <c r="AG13" s="86"/>
    </row>
    <row r="14" spans="1:33" ht="36.6" customHeight="1">
      <c r="A14" s="120" t="s">
        <v>78</v>
      </c>
      <c r="B14" s="121"/>
      <c r="C14" s="8" t="s">
        <v>27</v>
      </c>
      <c r="D14" s="73">
        <f t="shared" ref="D14:D22" si="8">SUM(E14:AB14)</f>
        <v>2419</v>
      </c>
      <c r="E14" s="73">
        <f>SUM(E15:E16)</f>
        <v>1168</v>
      </c>
      <c r="F14" s="73">
        <f t="shared" ref="F14:AB14" si="9">SUM(F15:F16)</f>
        <v>609</v>
      </c>
      <c r="G14" s="73">
        <f t="shared" si="9"/>
        <v>34</v>
      </c>
      <c r="H14" s="73">
        <f t="shared" si="9"/>
        <v>20</v>
      </c>
      <c r="I14" s="73">
        <f t="shared" si="9"/>
        <v>250</v>
      </c>
      <c r="J14" s="73">
        <f t="shared" si="9"/>
        <v>141</v>
      </c>
      <c r="K14" s="73">
        <f t="shared" si="9"/>
        <v>6</v>
      </c>
      <c r="L14" s="73">
        <f t="shared" si="9"/>
        <v>6</v>
      </c>
      <c r="M14" s="73">
        <f t="shared" si="9"/>
        <v>52</v>
      </c>
      <c r="N14" s="73">
        <f t="shared" si="9"/>
        <v>37</v>
      </c>
      <c r="O14" s="73">
        <f t="shared" si="9"/>
        <v>31</v>
      </c>
      <c r="P14" s="73">
        <f t="shared" si="9"/>
        <v>46</v>
      </c>
      <c r="Q14" s="73">
        <f t="shared" si="9"/>
        <v>0</v>
      </c>
      <c r="R14" s="73">
        <f t="shared" si="9"/>
        <v>0</v>
      </c>
      <c r="S14" s="73">
        <f t="shared" si="9"/>
        <v>8</v>
      </c>
      <c r="T14" s="73">
        <f t="shared" si="9"/>
        <v>0</v>
      </c>
      <c r="U14" s="73">
        <f t="shared" si="9"/>
        <v>0</v>
      </c>
      <c r="V14" s="73">
        <f t="shared" si="9"/>
        <v>0</v>
      </c>
      <c r="W14" s="73">
        <f t="shared" si="9"/>
        <v>0</v>
      </c>
      <c r="X14" s="73">
        <f t="shared" si="9"/>
        <v>0</v>
      </c>
      <c r="Y14" s="73">
        <f t="shared" si="9"/>
        <v>1</v>
      </c>
      <c r="Z14" s="73">
        <f t="shared" si="9"/>
        <v>2</v>
      </c>
      <c r="AA14" s="73">
        <f t="shared" si="9"/>
        <v>2</v>
      </c>
      <c r="AB14" s="74">
        <f t="shared" si="9"/>
        <v>6</v>
      </c>
      <c r="AC14" s="19" t="s">
        <v>27</v>
      </c>
      <c r="AD14" s="87">
        <f>SUM(AD15:AD16)</f>
        <v>4166</v>
      </c>
      <c r="AE14" s="87">
        <f>SUM(AE15:AE16)</f>
        <v>5717</v>
      </c>
      <c r="AF14" s="88">
        <f t="shared" si="2"/>
        <v>1551</v>
      </c>
      <c r="AG14" s="89">
        <f t="shared" si="6"/>
        <v>0.37229956793086894</v>
      </c>
    </row>
    <row r="15" spans="1:33" ht="36.6" customHeight="1">
      <c r="A15" s="120"/>
      <c r="B15" s="121"/>
      <c r="C15" s="9" t="s">
        <v>80</v>
      </c>
      <c r="D15" s="70">
        <f t="shared" si="8"/>
        <v>1001</v>
      </c>
      <c r="E15" s="70">
        <v>288</v>
      </c>
      <c r="F15" s="70">
        <v>367</v>
      </c>
      <c r="G15" s="70">
        <v>21</v>
      </c>
      <c r="H15" s="70">
        <v>11</v>
      </c>
      <c r="I15" s="70">
        <v>115</v>
      </c>
      <c r="J15" s="70">
        <v>74</v>
      </c>
      <c r="K15" s="70">
        <v>3</v>
      </c>
      <c r="L15" s="70">
        <v>6</v>
      </c>
      <c r="M15" s="70">
        <v>23</v>
      </c>
      <c r="N15" s="70">
        <v>35</v>
      </c>
      <c r="O15" s="70">
        <v>19</v>
      </c>
      <c r="P15" s="70">
        <v>24</v>
      </c>
      <c r="Q15" s="70">
        <v>0</v>
      </c>
      <c r="R15" s="70">
        <v>0</v>
      </c>
      <c r="S15" s="70">
        <v>8</v>
      </c>
      <c r="T15" s="70">
        <v>0</v>
      </c>
      <c r="U15" s="76">
        <v>0</v>
      </c>
      <c r="V15" s="76"/>
      <c r="W15" s="76">
        <v>0</v>
      </c>
      <c r="X15" s="76">
        <v>0</v>
      </c>
      <c r="Y15" s="76">
        <v>1</v>
      </c>
      <c r="Z15" s="76">
        <v>0</v>
      </c>
      <c r="AA15" s="76">
        <v>2</v>
      </c>
      <c r="AB15" s="77">
        <v>4</v>
      </c>
      <c r="AC15" s="18" t="s">
        <v>34</v>
      </c>
      <c r="AD15" s="84">
        <v>3348</v>
      </c>
      <c r="AE15" s="84">
        <v>4479</v>
      </c>
      <c r="AF15" s="85">
        <f t="shared" si="2"/>
        <v>1131</v>
      </c>
      <c r="AG15" s="86"/>
    </row>
    <row r="16" spans="1:33" ht="36.6" customHeight="1">
      <c r="A16" s="120"/>
      <c r="B16" s="121"/>
      <c r="C16" s="10" t="s">
        <v>81</v>
      </c>
      <c r="D16" s="70">
        <f t="shared" si="8"/>
        <v>1418</v>
      </c>
      <c r="E16" s="70">
        <v>880</v>
      </c>
      <c r="F16" s="70">
        <v>242</v>
      </c>
      <c r="G16" s="70">
        <v>13</v>
      </c>
      <c r="H16" s="70">
        <v>9</v>
      </c>
      <c r="I16" s="70">
        <v>135</v>
      </c>
      <c r="J16" s="70">
        <v>67</v>
      </c>
      <c r="K16" s="70">
        <v>3</v>
      </c>
      <c r="L16" s="70">
        <v>0</v>
      </c>
      <c r="M16" s="70">
        <v>29</v>
      </c>
      <c r="N16" s="70">
        <v>2</v>
      </c>
      <c r="O16" s="70">
        <v>12</v>
      </c>
      <c r="P16" s="70">
        <v>22</v>
      </c>
      <c r="Q16" s="70">
        <v>0</v>
      </c>
      <c r="R16" s="70">
        <v>0</v>
      </c>
      <c r="S16" s="70">
        <v>0</v>
      </c>
      <c r="T16" s="70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2</v>
      </c>
      <c r="AA16" s="76">
        <v>0</v>
      </c>
      <c r="AB16" s="77">
        <v>2</v>
      </c>
      <c r="AC16" s="18" t="s">
        <v>35</v>
      </c>
      <c r="AD16" s="84">
        <v>818</v>
      </c>
      <c r="AE16" s="84">
        <v>1238</v>
      </c>
      <c r="AF16" s="85">
        <f t="shared" si="2"/>
        <v>420</v>
      </c>
      <c r="AG16" s="86"/>
    </row>
    <row r="17" spans="1:33" ht="36.6" customHeight="1">
      <c r="A17" s="122" t="s">
        <v>56</v>
      </c>
      <c r="B17" s="123"/>
      <c r="C17" s="8" t="s">
        <v>27</v>
      </c>
      <c r="D17" s="73">
        <f t="shared" si="8"/>
        <v>106</v>
      </c>
      <c r="E17" s="73">
        <f>SUM(E18:E19)</f>
        <v>28</v>
      </c>
      <c r="F17" s="73">
        <f t="shared" ref="F17:AB17" si="10">SUM(F18:F19)</f>
        <v>31</v>
      </c>
      <c r="G17" s="73">
        <f t="shared" si="10"/>
        <v>8</v>
      </c>
      <c r="H17" s="73">
        <f t="shared" si="10"/>
        <v>13</v>
      </c>
      <c r="I17" s="73">
        <f t="shared" si="10"/>
        <v>5</v>
      </c>
      <c r="J17" s="73">
        <f t="shared" si="10"/>
        <v>7</v>
      </c>
      <c r="K17" s="73">
        <f t="shared" si="10"/>
        <v>7</v>
      </c>
      <c r="L17" s="73">
        <f t="shared" si="10"/>
        <v>7</v>
      </c>
      <c r="M17" s="73">
        <f t="shared" si="10"/>
        <v>0</v>
      </c>
      <c r="N17" s="73">
        <f t="shared" si="10"/>
        <v>0</v>
      </c>
      <c r="O17" s="73">
        <f t="shared" si="10"/>
        <v>0</v>
      </c>
      <c r="P17" s="73">
        <f t="shared" si="10"/>
        <v>0</v>
      </c>
      <c r="Q17" s="73">
        <f t="shared" si="10"/>
        <v>0</v>
      </c>
      <c r="R17" s="73">
        <f t="shared" si="10"/>
        <v>0</v>
      </c>
      <c r="S17" s="73">
        <f t="shared" si="10"/>
        <v>0</v>
      </c>
      <c r="T17" s="73">
        <f t="shared" si="10"/>
        <v>0</v>
      </c>
      <c r="U17" s="73">
        <f t="shared" si="10"/>
        <v>0</v>
      </c>
      <c r="V17" s="73">
        <f t="shared" si="10"/>
        <v>0</v>
      </c>
      <c r="W17" s="73">
        <f t="shared" si="10"/>
        <v>0</v>
      </c>
      <c r="X17" s="73">
        <f t="shared" si="10"/>
        <v>0</v>
      </c>
      <c r="Y17" s="73">
        <f t="shared" si="10"/>
        <v>0</v>
      </c>
      <c r="Z17" s="73">
        <f t="shared" si="10"/>
        <v>0</v>
      </c>
      <c r="AA17" s="73">
        <f t="shared" si="10"/>
        <v>0</v>
      </c>
      <c r="AB17" s="74">
        <f t="shared" si="10"/>
        <v>0</v>
      </c>
      <c r="AC17" s="19" t="s">
        <v>27</v>
      </c>
      <c r="AD17" s="87">
        <f>SUM(AD18:AD19)</f>
        <v>520</v>
      </c>
      <c r="AE17" s="87">
        <f>SUM(AE18:AE19)</f>
        <v>365</v>
      </c>
      <c r="AF17" s="88">
        <f t="shared" si="2"/>
        <v>-155</v>
      </c>
      <c r="AG17" s="89">
        <f t="shared" si="6"/>
        <v>-0.29807692307692307</v>
      </c>
    </row>
    <row r="18" spans="1:33" ht="36.6" customHeight="1">
      <c r="A18" s="122"/>
      <c r="B18" s="123"/>
      <c r="C18" s="9" t="s">
        <v>80</v>
      </c>
      <c r="D18" s="70">
        <f t="shared" si="8"/>
        <v>65</v>
      </c>
      <c r="E18" s="70">
        <v>16</v>
      </c>
      <c r="F18" s="70">
        <v>16</v>
      </c>
      <c r="G18" s="70">
        <v>5</v>
      </c>
      <c r="H18" s="70">
        <v>7</v>
      </c>
      <c r="I18" s="70">
        <v>5</v>
      </c>
      <c r="J18" s="70">
        <v>7</v>
      </c>
      <c r="K18" s="70">
        <v>5</v>
      </c>
      <c r="L18" s="70">
        <v>4</v>
      </c>
      <c r="M18" s="70"/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7">
        <v>0</v>
      </c>
      <c r="AC18" s="18" t="s">
        <v>54</v>
      </c>
      <c r="AD18" s="84">
        <v>412</v>
      </c>
      <c r="AE18" s="84">
        <v>299</v>
      </c>
      <c r="AF18" s="85">
        <f t="shared" si="2"/>
        <v>-113</v>
      </c>
      <c r="AG18" s="86"/>
    </row>
    <row r="19" spans="1:33" ht="36.6" customHeight="1">
      <c r="A19" s="122"/>
      <c r="B19" s="123"/>
      <c r="C19" s="10" t="s">
        <v>81</v>
      </c>
      <c r="D19" s="70">
        <f t="shared" si="8"/>
        <v>41</v>
      </c>
      <c r="E19" s="70">
        <v>12</v>
      </c>
      <c r="F19" s="70">
        <v>15</v>
      </c>
      <c r="G19" s="70">
        <v>3</v>
      </c>
      <c r="H19" s="70">
        <v>6</v>
      </c>
      <c r="I19" s="70">
        <v>0</v>
      </c>
      <c r="J19" s="70">
        <v>0</v>
      </c>
      <c r="K19" s="70">
        <v>2</v>
      </c>
      <c r="L19" s="70">
        <v>3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1">
        <v>0</v>
      </c>
      <c r="AC19" s="18" t="s">
        <v>53</v>
      </c>
      <c r="AD19" s="84">
        <v>108</v>
      </c>
      <c r="AE19" s="84">
        <v>66</v>
      </c>
      <c r="AF19" s="85">
        <f t="shared" si="2"/>
        <v>-42</v>
      </c>
      <c r="AG19" s="86"/>
    </row>
    <row r="20" spans="1:33" ht="36.6" customHeight="1">
      <c r="A20" s="122" t="s">
        <v>57</v>
      </c>
      <c r="B20" s="123"/>
      <c r="C20" s="8" t="s">
        <v>27</v>
      </c>
      <c r="D20" s="73">
        <f t="shared" si="8"/>
        <v>500</v>
      </c>
      <c r="E20" s="73">
        <f>SUM(E21:E22)</f>
        <v>80</v>
      </c>
      <c r="F20" s="73">
        <f t="shared" ref="F20:AB20" si="11">SUM(F21:F22)</f>
        <v>122</v>
      </c>
      <c r="G20" s="73">
        <f t="shared" si="11"/>
        <v>20</v>
      </c>
      <c r="H20" s="73">
        <f t="shared" si="11"/>
        <v>20</v>
      </c>
      <c r="I20" s="73">
        <f t="shared" si="11"/>
        <v>114</v>
      </c>
      <c r="J20" s="73">
        <f t="shared" si="11"/>
        <v>80</v>
      </c>
      <c r="K20" s="73">
        <f t="shared" si="11"/>
        <v>2</v>
      </c>
      <c r="L20" s="73">
        <f t="shared" si="11"/>
        <v>2</v>
      </c>
      <c r="M20" s="73">
        <f t="shared" si="11"/>
        <v>30</v>
      </c>
      <c r="N20" s="73">
        <f t="shared" si="11"/>
        <v>30</v>
      </c>
      <c r="O20" s="73">
        <f t="shared" si="11"/>
        <v>0</v>
      </c>
      <c r="P20" s="73">
        <f t="shared" si="11"/>
        <v>0</v>
      </c>
      <c r="Q20" s="73">
        <f t="shared" si="11"/>
        <v>0</v>
      </c>
      <c r="R20" s="73">
        <f t="shared" si="11"/>
        <v>0</v>
      </c>
      <c r="S20" s="73">
        <f t="shared" si="11"/>
        <v>0</v>
      </c>
      <c r="T20" s="73">
        <f t="shared" si="11"/>
        <v>0</v>
      </c>
      <c r="U20" s="73">
        <f t="shared" si="11"/>
        <v>0</v>
      </c>
      <c r="V20" s="73">
        <f t="shared" si="11"/>
        <v>0</v>
      </c>
      <c r="W20" s="73">
        <f t="shared" si="11"/>
        <v>0</v>
      </c>
      <c r="X20" s="73">
        <f t="shared" si="11"/>
        <v>0</v>
      </c>
      <c r="Y20" s="73">
        <f t="shared" si="11"/>
        <v>0</v>
      </c>
      <c r="Z20" s="73">
        <f t="shared" si="11"/>
        <v>0</v>
      </c>
      <c r="AA20" s="73">
        <f t="shared" si="11"/>
        <v>0</v>
      </c>
      <c r="AB20" s="74">
        <f t="shared" si="11"/>
        <v>0</v>
      </c>
      <c r="AC20" s="19" t="s">
        <v>27</v>
      </c>
      <c r="AD20" s="87">
        <f>SUM(AD21:AD22)</f>
        <v>714</v>
      </c>
      <c r="AE20" s="87">
        <f>SUM(AE21:AE22)</f>
        <v>696</v>
      </c>
      <c r="AF20" s="88">
        <f t="shared" si="2"/>
        <v>-18</v>
      </c>
      <c r="AG20" s="89">
        <f t="shared" si="6"/>
        <v>-2.5210084033613446E-2</v>
      </c>
    </row>
    <row r="21" spans="1:33" ht="36.6" customHeight="1">
      <c r="A21" s="122"/>
      <c r="B21" s="123"/>
      <c r="C21" s="9" t="s">
        <v>80</v>
      </c>
      <c r="D21" s="70">
        <f t="shared" si="8"/>
        <v>256</v>
      </c>
      <c r="E21" s="70">
        <v>40</v>
      </c>
      <c r="F21" s="70">
        <v>52</v>
      </c>
      <c r="G21" s="70">
        <v>10</v>
      </c>
      <c r="H21" s="70">
        <v>10</v>
      </c>
      <c r="I21" s="70">
        <v>70</v>
      </c>
      <c r="J21" s="70">
        <v>40</v>
      </c>
      <c r="K21" s="70">
        <v>2</v>
      </c>
      <c r="L21" s="70">
        <v>2</v>
      </c>
      <c r="M21" s="70">
        <v>15</v>
      </c>
      <c r="N21" s="70">
        <v>15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7">
        <v>0</v>
      </c>
      <c r="AC21" s="18" t="s">
        <v>54</v>
      </c>
      <c r="AD21" s="84">
        <v>596</v>
      </c>
      <c r="AE21" s="84">
        <v>558</v>
      </c>
      <c r="AF21" s="85">
        <f t="shared" si="2"/>
        <v>-38</v>
      </c>
      <c r="AG21" s="86"/>
    </row>
    <row r="22" spans="1:33" ht="36.6" customHeight="1" thickBot="1">
      <c r="A22" s="124"/>
      <c r="B22" s="125"/>
      <c r="C22" s="11" t="s">
        <v>81</v>
      </c>
      <c r="D22" s="78">
        <f t="shared" si="8"/>
        <v>244</v>
      </c>
      <c r="E22" s="78">
        <v>40</v>
      </c>
      <c r="F22" s="78">
        <v>70</v>
      </c>
      <c r="G22" s="78">
        <v>10</v>
      </c>
      <c r="H22" s="78">
        <v>10</v>
      </c>
      <c r="I22" s="78">
        <v>44</v>
      </c>
      <c r="J22" s="78">
        <v>40</v>
      </c>
      <c r="K22" s="78">
        <v>0</v>
      </c>
      <c r="L22" s="78">
        <v>0</v>
      </c>
      <c r="M22" s="78">
        <v>15</v>
      </c>
      <c r="N22" s="78">
        <v>15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79">
        <v>0</v>
      </c>
      <c r="AB22" s="80">
        <v>0</v>
      </c>
      <c r="AC22" s="20" t="s">
        <v>53</v>
      </c>
      <c r="AD22" s="90">
        <v>118</v>
      </c>
      <c r="AE22" s="90">
        <v>138</v>
      </c>
      <c r="AF22" s="91">
        <f t="shared" si="2"/>
        <v>20</v>
      </c>
      <c r="AG22" s="92"/>
    </row>
    <row r="28" spans="1:33">
      <c r="Z28" s="1" t="s">
        <v>36</v>
      </c>
    </row>
  </sheetData>
  <mergeCells count="29">
    <mergeCell ref="AC3:AC4"/>
    <mergeCell ref="AD3:AD4"/>
    <mergeCell ref="AE3:AE4"/>
    <mergeCell ref="AF3:AF4"/>
    <mergeCell ref="AG3:AG4"/>
    <mergeCell ref="A1:AG1"/>
    <mergeCell ref="A8:B10"/>
    <mergeCell ref="A11:B13"/>
    <mergeCell ref="C2:AB2"/>
    <mergeCell ref="K3:L3"/>
    <mergeCell ref="A2:B4"/>
    <mergeCell ref="C3:C4"/>
    <mergeCell ref="D3:D4"/>
    <mergeCell ref="G3:H3"/>
    <mergeCell ref="I3:J3"/>
    <mergeCell ref="Q3:R3"/>
    <mergeCell ref="O3:P3"/>
    <mergeCell ref="AA3:AB3"/>
    <mergeCell ref="Y3:Z3"/>
    <mergeCell ref="W3:X3"/>
    <mergeCell ref="AC2:AG2"/>
    <mergeCell ref="U3:V3"/>
    <mergeCell ref="S3:T3"/>
    <mergeCell ref="A14:B16"/>
    <mergeCell ref="A17:B19"/>
    <mergeCell ref="A20:B22"/>
    <mergeCell ref="A5:B7"/>
    <mergeCell ref="E3:F3"/>
    <mergeCell ref="M3:N3"/>
  </mergeCells>
  <phoneticPr fontId="2" type="noConversion"/>
  <pageMargins left="0.19685039370078741" right="0.19685039370078741" top="0.78740157480314965" bottom="0.70866141732283472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2"/>
  <sheetViews>
    <sheetView tabSelected="1" view="pageBreakPreview" topLeftCell="K34" zoomScaleNormal="100" zoomScaleSheetLayoutView="100" workbookViewId="0">
      <selection activeCell="Q40" sqref="Q40"/>
    </sheetView>
  </sheetViews>
  <sheetFormatPr defaultColWidth="8.77734375" defaultRowHeight="16.5"/>
  <cols>
    <col min="1" max="1" width="7.21875" style="1" customWidth="1"/>
    <col min="2" max="2" width="17.44140625" style="1" customWidth="1"/>
    <col min="3" max="3" width="7.5546875" style="1" customWidth="1"/>
    <col min="4" max="4" width="9.6640625" style="1" customWidth="1"/>
    <col min="5" max="28" width="7.88671875" style="1" customWidth="1"/>
    <col min="29" max="33" width="10.77734375" style="1" customWidth="1"/>
    <col min="34" max="16384" width="8.77734375" style="1"/>
  </cols>
  <sheetData>
    <row r="1" spans="1:33" ht="30" customHeight="1" thickBot="1">
      <c r="A1" s="130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43.15" customHeight="1">
      <c r="A2" s="133" t="s">
        <v>14</v>
      </c>
      <c r="B2" s="134"/>
      <c r="C2" s="134" t="s">
        <v>85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63"/>
      <c r="AC2" s="151" t="s">
        <v>43</v>
      </c>
      <c r="AD2" s="152"/>
      <c r="AE2" s="152"/>
      <c r="AF2" s="152"/>
      <c r="AG2" s="153"/>
    </row>
    <row r="3" spans="1:33" ht="43.15" customHeight="1">
      <c r="A3" s="135"/>
      <c r="B3" s="136"/>
      <c r="C3" s="136" t="s">
        <v>0</v>
      </c>
      <c r="D3" s="136" t="s">
        <v>16</v>
      </c>
      <c r="E3" s="119" t="s">
        <v>17</v>
      </c>
      <c r="F3" s="119"/>
      <c r="G3" s="119" t="s">
        <v>18</v>
      </c>
      <c r="H3" s="119"/>
      <c r="I3" s="119" t="s">
        <v>59</v>
      </c>
      <c r="J3" s="119"/>
      <c r="K3" s="119" t="s">
        <v>60</v>
      </c>
      <c r="L3" s="119"/>
      <c r="M3" s="119" t="s">
        <v>19</v>
      </c>
      <c r="N3" s="119"/>
      <c r="O3" s="119" t="s">
        <v>20</v>
      </c>
      <c r="P3" s="119"/>
      <c r="Q3" s="119" t="s">
        <v>21</v>
      </c>
      <c r="R3" s="119"/>
      <c r="S3" s="119" t="s">
        <v>22</v>
      </c>
      <c r="T3" s="119"/>
      <c r="U3" s="119" t="s">
        <v>23</v>
      </c>
      <c r="V3" s="119"/>
      <c r="W3" s="119" t="s">
        <v>24</v>
      </c>
      <c r="X3" s="119"/>
      <c r="Y3" s="119" t="s">
        <v>25</v>
      </c>
      <c r="Z3" s="119"/>
      <c r="AA3" s="119" t="s">
        <v>26</v>
      </c>
      <c r="AB3" s="139"/>
      <c r="AC3" s="159" t="s">
        <v>0</v>
      </c>
      <c r="AD3" s="161" t="s">
        <v>79</v>
      </c>
      <c r="AE3" s="161" t="s">
        <v>86</v>
      </c>
      <c r="AF3" s="161" t="s">
        <v>30</v>
      </c>
      <c r="AG3" s="149" t="s">
        <v>29</v>
      </c>
    </row>
    <row r="4" spans="1:33" ht="43.15" customHeight="1">
      <c r="A4" s="187"/>
      <c r="B4" s="164"/>
      <c r="C4" s="164"/>
      <c r="D4" s="164"/>
      <c r="E4" s="23" t="s">
        <v>37</v>
      </c>
      <c r="F4" s="23" t="s">
        <v>38</v>
      </c>
      <c r="G4" s="23" t="s">
        <v>37</v>
      </c>
      <c r="H4" s="23" t="s">
        <v>38</v>
      </c>
      <c r="I4" s="23" t="s">
        <v>37</v>
      </c>
      <c r="J4" s="23" t="s">
        <v>38</v>
      </c>
      <c r="K4" s="23" t="s">
        <v>37</v>
      </c>
      <c r="L4" s="23" t="s">
        <v>39</v>
      </c>
      <c r="M4" s="23" t="s">
        <v>37</v>
      </c>
      <c r="N4" s="23" t="s">
        <v>38</v>
      </c>
      <c r="O4" s="23" t="s">
        <v>37</v>
      </c>
      <c r="P4" s="23" t="s">
        <v>38</v>
      </c>
      <c r="Q4" s="23" t="s">
        <v>37</v>
      </c>
      <c r="R4" s="23" t="s">
        <v>38</v>
      </c>
      <c r="S4" s="23" t="s">
        <v>37</v>
      </c>
      <c r="T4" s="23" t="s">
        <v>38</v>
      </c>
      <c r="U4" s="23" t="s">
        <v>37</v>
      </c>
      <c r="V4" s="23" t="s">
        <v>38</v>
      </c>
      <c r="W4" s="23" t="s">
        <v>37</v>
      </c>
      <c r="X4" s="23" t="s">
        <v>38</v>
      </c>
      <c r="Y4" s="23" t="s">
        <v>37</v>
      </c>
      <c r="Z4" s="23" t="s">
        <v>38</v>
      </c>
      <c r="AA4" s="23" t="s">
        <v>37</v>
      </c>
      <c r="AB4" s="24" t="s">
        <v>38</v>
      </c>
      <c r="AC4" s="160"/>
      <c r="AD4" s="162"/>
      <c r="AE4" s="162"/>
      <c r="AF4" s="162"/>
      <c r="AG4" s="150"/>
    </row>
    <row r="5" spans="1:33" ht="43.15" customHeight="1">
      <c r="A5" s="154" t="s">
        <v>58</v>
      </c>
      <c r="B5" s="155"/>
      <c r="C5" s="6" t="s">
        <v>28</v>
      </c>
      <c r="D5" s="51">
        <f>SUM(D6:D7)</f>
        <v>15809</v>
      </c>
      <c r="E5" s="51">
        <f>SUM(E6:E7)</f>
        <v>5694</v>
      </c>
      <c r="F5" s="51">
        <f t="shared" ref="F5:AB5" si="0">SUM(F6:F7)</f>
        <v>5070</v>
      </c>
      <c r="G5" s="51">
        <f t="shared" si="0"/>
        <v>262</v>
      </c>
      <c r="H5" s="51">
        <f t="shared" si="0"/>
        <v>222</v>
      </c>
      <c r="I5" s="51">
        <f t="shared" si="0"/>
        <v>1758</v>
      </c>
      <c r="J5" s="51">
        <f t="shared" si="0"/>
        <v>1657</v>
      </c>
      <c r="K5" s="51">
        <f t="shared" si="0"/>
        <v>173</v>
      </c>
      <c r="L5" s="51">
        <f t="shared" si="0"/>
        <v>143</v>
      </c>
      <c r="M5" s="51">
        <f t="shared" si="0"/>
        <v>84</v>
      </c>
      <c r="N5" s="51">
        <f t="shared" si="0"/>
        <v>114</v>
      </c>
      <c r="O5" s="51">
        <f t="shared" si="0"/>
        <v>213</v>
      </c>
      <c r="P5" s="51">
        <f t="shared" si="0"/>
        <v>165</v>
      </c>
      <c r="Q5" s="51">
        <f t="shared" si="0"/>
        <v>34</v>
      </c>
      <c r="R5" s="51">
        <f t="shared" si="0"/>
        <v>36</v>
      </c>
      <c r="S5" s="51">
        <f t="shared" si="0"/>
        <v>8</v>
      </c>
      <c r="T5" s="51">
        <f t="shared" si="0"/>
        <v>6</v>
      </c>
      <c r="U5" s="51">
        <f t="shared" si="0"/>
        <v>12</v>
      </c>
      <c r="V5" s="51">
        <f t="shared" si="0"/>
        <v>19</v>
      </c>
      <c r="W5" s="51">
        <f t="shared" si="0"/>
        <v>44</v>
      </c>
      <c r="X5" s="51">
        <f t="shared" si="0"/>
        <v>25</v>
      </c>
      <c r="Y5" s="51">
        <f t="shared" si="0"/>
        <v>7</v>
      </c>
      <c r="Z5" s="51">
        <f t="shared" si="0"/>
        <v>35</v>
      </c>
      <c r="AA5" s="51">
        <f t="shared" si="0"/>
        <v>13</v>
      </c>
      <c r="AB5" s="52">
        <f t="shared" si="0"/>
        <v>15</v>
      </c>
      <c r="AC5" s="25" t="s">
        <v>28</v>
      </c>
      <c r="AD5" s="26">
        <f>SUM(AD6:AD7)</f>
        <v>35306</v>
      </c>
      <c r="AE5" s="26">
        <f>SUM(AE6:AE7)</f>
        <v>34115</v>
      </c>
      <c r="AF5" s="27">
        <f>AE5-AD5</f>
        <v>-1191</v>
      </c>
      <c r="AG5" s="28">
        <f>AF5/AD5</f>
        <v>-3.3733643006854358E-2</v>
      </c>
    </row>
    <row r="6" spans="1:33" ht="43.15" customHeight="1">
      <c r="A6" s="156"/>
      <c r="B6" s="155"/>
      <c r="C6" s="14" t="s">
        <v>31</v>
      </c>
      <c r="D6" s="53">
        <f>SUM(E6:AB6)</f>
        <v>8526</v>
      </c>
      <c r="E6" s="53">
        <f>SUM(E9,E12,E15,E18,E21,E24,E27,E30,E33,E36,E39,E42,E45,E48,E51,E54,E57,E60)</f>
        <v>2890</v>
      </c>
      <c r="F6" s="53">
        <f t="shared" ref="F6:M6" si="1">SUM(F9,F12,F15,F18,F21,F24,F27,F30,F33,F36,F39,F42,F45,F48,F51,F54,F57,F60)</f>
        <v>2650</v>
      </c>
      <c r="G6" s="53">
        <f t="shared" si="1"/>
        <v>140</v>
      </c>
      <c r="H6" s="53">
        <f t="shared" si="1"/>
        <v>123</v>
      </c>
      <c r="I6" s="53">
        <f t="shared" si="1"/>
        <v>1043</v>
      </c>
      <c r="J6" s="53">
        <f t="shared" si="1"/>
        <v>950</v>
      </c>
      <c r="K6" s="53">
        <f t="shared" si="1"/>
        <v>113</v>
      </c>
      <c r="L6" s="53">
        <f t="shared" si="1"/>
        <v>90</v>
      </c>
      <c r="M6" s="53">
        <f t="shared" si="1"/>
        <v>63</v>
      </c>
      <c r="N6" s="53">
        <f t="shared" ref="N6:AB6" si="2">SUM(N9,N12,N15,N18,N21,N24,N27,N30,N33,N36,N39,N42,N45,N48,N51,N54,N57,N60)</f>
        <v>88</v>
      </c>
      <c r="O6" s="53">
        <f t="shared" si="2"/>
        <v>142</v>
      </c>
      <c r="P6" s="53">
        <f t="shared" si="2"/>
        <v>91</v>
      </c>
      <c r="Q6" s="53">
        <f t="shared" si="2"/>
        <v>32</v>
      </c>
      <c r="R6" s="53">
        <f t="shared" si="2"/>
        <v>32</v>
      </c>
      <c r="S6" s="53">
        <f t="shared" si="2"/>
        <v>5</v>
      </c>
      <c r="T6" s="53">
        <f t="shared" si="2"/>
        <v>5</v>
      </c>
      <c r="U6" s="53">
        <f t="shared" si="2"/>
        <v>9</v>
      </c>
      <c r="V6" s="53">
        <f t="shared" si="2"/>
        <v>10</v>
      </c>
      <c r="W6" s="53">
        <f t="shared" si="2"/>
        <v>12</v>
      </c>
      <c r="X6" s="53">
        <f t="shared" si="2"/>
        <v>19</v>
      </c>
      <c r="Y6" s="53">
        <f t="shared" si="2"/>
        <v>2</v>
      </c>
      <c r="Z6" s="53">
        <f t="shared" si="2"/>
        <v>1</v>
      </c>
      <c r="AA6" s="53">
        <f t="shared" si="2"/>
        <v>8</v>
      </c>
      <c r="AB6" s="54">
        <f t="shared" si="2"/>
        <v>8</v>
      </c>
      <c r="AC6" s="29" t="s">
        <v>40</v>
      </c>
      <c r="AD6" s="30">
        <f>SUM(AD9,AD12,AD15,AD18,AD21,AD24,AD27,AD30,AD33,AD36,AEA39,AD42,AD45,AD48,AD51,AD54,AD57,AD60,AD39)</f>
        <v>29066</v>
      </c>
      <c r="AE6" s="30">
        <f>SUM(AE9,AE12,AE15,AE18,AE21,AE24,AE27,AE30,AE33,AE36,AEB39,AE42,AE45,AE48,AE51,AE54,AE57,AE60,AE39)</f>
        <v>28046</v>
      </c>
      <c r="AF6" s="31">
        <f t="shared" ref="AF6:AF61" si="3">AE6-AD6</f>
        <v>-1020</v>
      </c>
      <c r="AG6" s="32">
        <f>AF6/AD6</f>
        <v>-3.5092547994220048E-2</v>
      </c>
    </row>
    <row r="7" spans="1:33" ht="43.15" customHeight="1">
      <c r="A7" s="157"/>
      <c r="B7" s="158"/>
      <c r="C7" s="7" t="s">
        <v>32</v>
      </c>
      <c r="D7" s="55">
        <f>SUM(E7:AB7)</f>
        <v>7283</v>
      </c>
      <c r="E7" s="55">
        <f>SUM(E10,E13,E16,E19,E22,E25,E28,E31,E34,E37,E40,E43,E46,E49,E52,E55,E58,E61)</f>
        <v>2804</v>
      </c>
      <c r="F7" s="55">
        <f t="shared" ref="F7:M7" si="4">SUM(F10,F13,F16,F19,F22,F25,F28,F31,F34,F37,F40,F43,F46,F49,F52,F55,F58,F61)</f>
        <v>2420</v>
      </c>
      <c r="G7" s="55">
        <f t="shared" si="4"/>
        <v>122</v>
      </c>
      <c r="H7" s="55">
        <f t="shared" si="4"/>
        <v>99</v>
      </c>
      <c r="I7" s="55">
        <f t="shared" si="4"/>
        <v>715</v>
      </c>
      <c r="J7" s="55">
        <f t="shared" si="4"/>
        <v>707</v>
      </c>
      <c r="K7" s="55">
        <f t="shared" si="4"/>
        <v>60</v>
      </c>
      <c r="L7" s="55">
        <f t="shared" si="4"/>
        <v>53</v>
      </c>
      <c r="M7" s="55">
        <f t="shared" si="4"/>
        <v>21</v>
      </c>
      <c r="N7" s="55">
        <f t="shared" ref="N7:AB7" si="5">SUM(N10,N13,N16,N19,N22,N25,N28,N31,N34,N37,N40,N43,N46,N49,N52,N55,N58,N61)</f>
        <v>26</v>
      </c>
      <c r="O7" s="55">
        <f t="shared" si="5"/>
        <v>71</v>
      </c>
      <c r="P7" s="55">
        <f t="shared" si="5"/>
        <v>74</v>
      </c>
      <c r="Q7" s="55">
        <f t="shared" si="5"/>
        <v>2</v>
      </c>
      <c r="R7" s="55">
        <f t="shared" si="5"/>
        <v>4</v>
      </c>
      <c r="S7" s="55">
        <f t="shared" si="5"/>
        <v>3</v>
      </c>
      <c r="T7" s="55">
        <f t="shared" si="5"/>
        <v>1</v>
      </c>
      <c r="U7" s="55">
        <f t="shared" si="5"/>
        <v>3</v>
      </c>
      <c r="V7" s="55">
        <f t="shared" si="5"/>
        <v>9</v>
      </c>
      <c r="W7" s="55">
        <f t="shared" si="5"/>
        <v>32</v>
      </c>
      <c r="X7" s="55">
        <f t="shared" si="5"/>
        <v>6</v>
      </c>
      <c r="Y7" s="55">
        <f t="shared" si="5"/>
        <v>5</v>
      </c>
      <c r="Z7" s="55">
        <f t="shared" si="5"/>
        <v>34</v>
      </c>
      <c r="AA7" s="55">
        <f t="shared" si="5"/>
        <v>5</v>
      </c>
      <c r="AB7" s="56">
        <f t="shared" si="5"/>
        <v>7</v>
      </c>
      <c r="AC7" s="33" t="s">
        <v>41</v>
      </c>
      <c r="AD7" s="34">
        <f>SUM(AD10,AD13,AD16,AD19,AD22,AD25,AD28,AD31,AD34,AD37,AD40,AD43,AD46,AD49,AD52,AD55,AD58,AD61)</f>
        <v>6240</v>
      </c>
      <c r="AE7" s="34">
        <f>SUM(AE10,AE13,AE16,AE19,AE22,AE25,AE28,AE31,AE34,AE37,AE40,AE43,AE46,AE49,AE52,AE55,AE58,AE61)</f>
        <v>6069</v>
      </c>
      <c r="AF7" s="35">
        <f t="shared" si="3"/>
        <v>-171</v>
      </c>
      <c r="AG7" s="36">
        <f t="shared" ref="AG7:AG28" si="6">AF7/AD7</f>
        <v>-2.7403846153846154E-2</v>
      </c>
    </row>
    <row r="8" spans="1:33" ht="43.15" customHeight="1">
      <c r="A8" s="171" t="s">
        <v>1</v>
      </c>
      <c r="B8" s="173" t="s">
        <v>82</v>
      </c>
      <c r="C8" s="15" t="s">
        <v>27</v>
      </c>
      <c r="D8" s="57">
        <f>SUM(E8:AB8)</f>
        <v>1158</v>
      </c>
      <c r="E8" s="57">
        <f t="shared" ref="E8:M8" si="7">SUM(E9:E10)</f>
        <v>425</v>
      </c>
      <c r="F8" s="57">
        <f t="shared" si="7"/>
        <v>482</v>
      </c>
      <c r="G8" s="57">
        <f t="shared" si="7"/>
        <v>17</v>
      </c>
      <c r="H8" s="57">
        <f t="shared" si="7"/>
        <v>20</v>
      </c>
      <c r="I8" s="57">
        <f t="shared" si="7"/>
        <v>95</v>
      </c>
      <c r="J8" s="57">
        <f t="shared" si="7"/>
        <v>111</v>
      </c>
      <c r="K8" s="57">
        <f t="shared" si="7"/>
        <v>3</v>
      </c>
      <c r="L8" s="57">
        <f t="shared" si="7"/>
        <v>3</v>
      </c>
      <c r="M8" s="57">
        <f t="shared" si="7"/>
        <v>1</v>
      </c>
      <c r="N8" s="57">
        <f t="shared" ref="N8:AB8" si="8">SUM(N9:N10)</f>
        <v>1</v>
      </c>
      <c r="O8" s="57">
        <f t="shared" si="8"/>
        <v>0</v>
      </c>
      <c r="P8" s="57">
        <f t="shared" si="8"/>
        <v>0</v>
      </c>
      <c r="Q8" s="57">
        <f t="shared" si="8"/>
        <v>0</v>
      </c>
      <c r="R8" s="57">
        <f t="shared" si="8"/>
        <v>0</v>
      </c>
      <c r="S8" s="57">
        <f t="shared" si="8"/>
        <v>0</v>
      </c>
      <c r="T8" s="57">
        <f t="shared" si="8"/>
        <v>0</v>
      </c>
      <c r="U8" s="57">
        <f t="shared" si="8"/>
        <v>0</v>
      </c>
      <c r="V8" s="57">
        <f t="shared" si="8"/>
        <v>0</v>
      </c>
      <c r="W8" s="57">
        <f t="shared" si="8"/>
        <v>0</v>
      </c>
      <c r="X8" s="57">
        <f t="shared" si="8"/>
        <v>0</v>
      </c>
      <c r="Y8" s="57">
        <f t="shared" si="8"/>
        <v>0</v>
      </c>
      <c r="Z8" s="57">
        <f t="shared" si="8"/>
        <v>0</v>
      </c>
      <c r="AA8" s="57">
        <f t="shared" si="8"/>
        <v>0</v>
      </c>
      <c r="AB8" s="58">
        <f t="shared" si="8"/>
        <v>0</v>
      </c>
      <c r="AC8" s="37" t="s">
        <v>27</v>
      </c>
      <c r="AD8" s="38">
        <f>SUM(AD9:AD10)</f>
        <v>2660</v>
      </c>
      <c r="AE8" s="38">
        <f>SUM(AE9:AE10)</f>
        <v>2718</v>
      </c>
      <c r="AF8" s="39">
        <f t="shared" si="3"/>
        <v>58</v>
      </c>
      <c r="AG8" s="40">
        <f t="shared" si="6"/>
        <v>2.180451127819549E-2</v>
      </c>
    </row>
    <row r="9" spans="1:33" ht="43.15" customHeight="1">
      <c r="A9" s="166"/>
      <c r="B9" s="169"/>
      <c r="C9" s="9" t="s">
        <v>80</v>
      </c>
      <c r="D9" s="53">
        <f>SUM(E9:AB9)</f>
        <v>523</v>
      </c>
      <c r="E9" s="53">
        <v>130</v>
      </c>
      <c r="F9" s="53">
        <v>275</v>
      </c>
      <c r="G9" s="53">
        <v>6</v>
      </c>
      <c r="H9" s="53">
        <v>12</v>
      </c>
      <c r="I9" s="53">
        <v>46</v>
      </c>
      <c r="J9" s="53">
        <v>52</v>
      </c>
      <c r="K9" s="53">
        <v>0</v>
      </c>
      <c r="L9" s="53">
        <v>2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4">
        <v>0</v>
      </c>
      <c r="AC9" s="29" t="s">
        <v>40</v>
      </c>
      <c r="AD9" s="30">
        <v>2287</v>
      </c>
      <c r="AE9" s="30">
        <v>2239</v>
      </c>
      <c r="AF9" s="31">
        <f t="shared" si="3"/>
        <v>-48</v>
      </c>
      <c r="AG9" s="32">
        <f t="shared" si="6"/>
        <v>-2.0988194140795804E-2</v>
      </c>
    </row>
    <row r="10" spans="1:33" ht="43.15" customHeight="1">
      <c r="A10" s="172"/>
      <c r="B10" s="174"/>
      <c r="C10" s="10" t="s">
        <v>81</v>
      </c>
      <c r="D10" s="59">
        <f>SUM(E10:AB10)</f>
        <v>635</v>
      </c>
      <c r="E10" s="59">
        <v>295</v>
      </c>
      <c r="F10" s="59">
        <v>207</v>
      </c>
      <c r="G10" s="59">
        <v>11</v>
      </c>
      <c r="H10" s="59">
        <v>8</v>
      </c>
      <c r="I10" s="59">
        <v>49</v>
      </c>
      <c r="J10" s="59">
        <v>59</v>
      </c>
      <c r="K10" s="59">
        <v>3</v>
      </c>
      <c r="L10" s="59">
        <v>1</v>
      </c>
      <c r="M10" s="59">
        <v>1</v>
      </c>
      <c r="N10" s="59">
        <v>1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60">
        <v>0</v>
      </c>
      <c r="AC10" s="41" t="s">
        <v>41</v>
      </c>
      <c r="AD10" s="34">
        <v>373</v>
      </c>
      <c r="AE10" s="34">
        <v>479</v>
      </c>
      <c r="AF10" s="42">
        <f t="shared" si="3"/>
        <v>106</v>
      </c>
      <c r="AG10" s="43">
        <f t="shared" si="6"/>
        <v>0.28418230563002683</v>
      </c>
    </row>
    <row r="11" spans="1:33" ht="43.15" customHeight="1">
      <c r="A11" s="165" t="s">
        <v>2</v>
      </c>
      <c r="B11" s="168" t="s">
        <v>61</v>
      </c>
      <c r="C11" s="16" t="s">
        <v>44</v>
      </c>
      <c r="D11" s="61">
        <f t="shared" ref="D11:D61" si="9">SUM(E11:AB11)</f>
        <v>245</v>
      </c>
      <c r="E11" s="61">
        <f>SUM(E12:E13)</f>
        <v>107</v>
      </c>
      <c r="F11" s="61">
        <f t="shared" ref="F11:AB11" si="10">SUM(F12:F13)</f>
        <v>103</v>
      </c>
      <c r="G11" s="61">
        <f t="shared" si="10"/>
        <v>8</v>
      </c>
      <c r="H11" s="61">
        <f t="shared" si="10"/>
        <v>8</v>
      </c>
      <c r="I11" s="61">
        <f t="shared" si="10"/>
        <v>9</v>
      </c>
      <c r="J11" s="61">
        <f t="shared" si="10"/>
        <v>8</v>
      </c>
      <c r="K11" s="61">
        <f t="shared" si="10"/>
        <v>1</v>
      </c>
      <c r="L11" s="61">
        <f t="shared" si="10"/>
        <v>1</v>
      </c>
      <c r="M11" s="61">
        <f t="shared" si="10"/>
        <v>0</v>
      </c>
      <c r="N11" s="61">
        <f t="shared" si="10"/>
        <v>0</v>
      </c>
      <c r="O11" s="61">
        <f t="shared" si="10"/>
        <v>0</v>
      </c>
      <c r="P11" s="61">
        <f t="shared" si="10"/>
        <v>0</v>
      </c>
      <c r="Q11" s="61">
        <f t="shared" si="10"/>
        <v>0</v>
      </c>
      <c r="R11" s="61">
        <f t="shared" si="10"/>
        <v>0</v>
      </c>
      <c r="S11" s="61">
        <f t="shared" si="10"/>
        <v>0</v>
      </c>
      <c r="T11" s="61">
        <f t="shared" si="10"/>
        <v>0</v>
      </c>
      <c r="U11" s="61">
        <f t="shared" si="10"/>
        <v>0</v>
      </c>
      <c r="V11" s="61">
        <f t="shared" si="10"/>
        <v>0</v>
      </c>
      <c r="W11" s="61">
        <f t="shared" si="10"/>
        <v>0</v>
      </c>
      <c r="X11" s="61">
        <f t="shared" si="10"/>
        <v>0</v>
      </c>
      <c r="Y11" s="61">
        <f t="shared" si="10"/>
        <v>0</v>
      </c>
      <c r="Z11" s="61">
        <f t="shared" si="10"/>
        <v>0</v>
      </c>
      <c r="AA11" s="61">
        <f t="shared" si="10"/>
        <v>0</v>
      </c>
      <c r="AB11" s="62">
        <f t="shared" si="10"/>
        <v>0</v>
      </c>
      <c r="AC11" s="44" t="s">
        <v>27</v>
      </c>
      <c r="AD11" s="38">
        <f>SUM(AD12:AD13)</f>
        <v>516</v>
      </c>
      <c r="AE11" s="38">
        <f>SUM(AE12:AE13)</f>
        <v>547</v>
      </c>
      <c r="AF11" s="45">
        <f t="shared" si="3"/>
        <v>31</v>
      </c>
      <c r="AG11" s="46">
        <f t="shared" si="6"/>
        <v>6.0077519379844964E-2</v>
      </c>
    </row>
    <row r="12" spans="1:33" ht="43.15" customHeight="1">
      <c r="A12" s="166"/>
      <c r="B12" s="169"/>
      <c r="C12" s="9" t="s">
        <v>80</v>
      </c>
      <c r="D12" s="53">
        <f>SUM(E12:AB12)</f>
        <v>115</v>
      </c>
      <c r="E12" s="53">
        <v>50</v>
      </c>
      <c r="F12" s="53">
        <v>47</v>
      </c>
      <c r="G12" s="53">
        <v>4</v>
      </c>
      <c r="H12" s="53">
        <v>5</v>
      </c>
      <c r="I12" s="53">
        <v>5</v>
      </c>
      <c r="J12" s="53">
        <v>4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4">
        <v>0</v>
      </c>
      <c r="AC12" s="29" t="s">
        <v>40</v>
      </c>
      <c r="AD12" s="30">
        <v>464</v>
      </c>
      <c r="AE12" s="30">
        <v>487</v>
      </c>
      <c r="AF12" s="31">
        <f t="shared" si="3"/>
        <v>23</v>
      </c>
      <c r="AG12" s="32">
        <f t="shared" si="6"/>
        <v>4.9568965517241381E-2</v>
      </c>
    </row>
    <row r="13" spans="1:33" ht="43.15" customHeight="1">
      <c r="A13" s="167"/>
      <c r="B13" s="170"/>
      <c r="C13" s="10" t="s">
        <v>81</v>
      </c>
      <c r="D13" s="55">
        <f>SUM(E13:AB13)</f>
        <v>130</v>
      </c>
      <c r="E13" s="55">
        <v>57</v>
      </c>
      <c r="F13" s="55">
        <v>56</v>
      </c>
      <c r="G13" s="55">
        <v>4</v>
      </c>
      <c r="H13" s="55">
        <v>3</v>
      </c>
      <c r="I13" s="55">
        <v>4</v>
      </c>
      <c r="J13" s="55">
        <v>4</v>
      </c>
      <c r="K13" s="55">
        <v>1</v>
      </c>
      <c r="L13" s="55">
        <v>1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6">
        <v>0</v>
      </c>
      <c r="AC13" s="33" t="s">
        <v>41</v>
      </c>
      <c r="AD13" s="34">
        <v>52</v>
      </c>
      <c r="AE13" s="34">
        <v>60</v>
      </c>
      <c r="AF13" s="47">
        <f t="shared" si="3"/>
        <v>8</v>
      </c>
      <c r="AG13" s="48">
        <f t="shared" si="6"/>
        <v>0.15384615384615385</v>
      </c>
    </row>
    <row r="14" spans="1:33" ht="43.15" customHeight="1">
      <c r="A14" s="171" t="s">
        <v>3</v>
      </c>
      <c r="B14" s="173" t="s">
        <v>62</v>
      </c>
      <c r="C14" s="15" t="s">
        <v>27</v>
      </c>
      <c r="D14" s="57">
        <f t="shared" si="9"/>
        <v>854</v>
      </c>
      <c r="E14" s="57">
        <f>SUM(E15:E16)</f>
        <v>373</v>
      </c>
      <c r="F14" s="57">
        <f t="shared" ref="F14:AB14" si="11">SUM(F15:F16)</f>
        <v>286</v>
      </c>
      <c r="G14" s="57">
        <f t="shared" si="11"/>
        <v>27</v>
      </c>
      <c r="H14" s="57">
        <f t="shared" si="11"/>
        <v>6</v>
      </c>
      <c r="I14" s="57">
        <f t="shared" si="11"/>
        <v>90</v>
      </c>
      <c r="J14" s="57">
        <f t="shared" si="11"/>
        <v>63</v>
      </c>
      <c r="K14" s="57">
        <f t="shared" si="11"/>
        <v>4</v>
      </c>
      <c r="L14" s="57">
        <f t="shared" si="11"/>
        <v>5</v>
      </c>
      <c r="M14" s="57">
        <f t="shared" si="11"/>
        <v>0</v>
      </c>
      <c r="N14" s="57">
        <f t="shared" si="11"/>
        <v>0</v>
      </c>
      <c r="O14" s="57">
        <f t="shared" si="11"/>
        <v>0</v>
      </c>
      <c r="P14" s="57">
        <f t="shared" si="11"/>
        <v>0</v>
      </c>
      <c r="Q14" s="57">
        <f t="shared" si="11"/>
        <v>0</v>
      </c>
      <c r="R14" s="57">
        <f t="shared" si="11"/>
        <v>0</v>
      </c>
      <c r="S14" s="57">
        <f t="shared" si="11"/>
        <v>0</v>
      </c>
      <c r="T14" s="57">
        <f t="shared" si="11"/>
        <v>0</v>
      </c>
      <c r="U14" s="57">
        <f t="shared" si="11"/>
        <v>0</v>
      </c>
      <c r="V14" s="57">
        <f t="shared" si="11"/>
        <v>0</v>
      </c>
      <c r="W14" s="57">
        <f t="shared" si="11"/>
        <v>0</v>
      </c>
      <c r="X14" s="57">
        <f t="shared" si="11"/>
        <v>0</v>
      </c>
      <c r="Y14" s="57">
        <f t="shared" si="11"/>
        <v>0</v>
      </c>
      <c r="Z14" s="57">
        <f t="shared" si="11"/>
        <v>0</v>
      </c>
      <c r="AA14" s="57">
        <f t="shared" si="11"/>
        <v>0</v>
      </c>
      <c r="AB14" s="58">
        <f t="shared" si="11"/>
        <v>0</v>
      </c>
      <c r="AC14" s="37" t="s">
        <v>27</v>
      </c>
      <c r="AD14" s="38">
        <f>SUM(AD15:AD16)</f>
        <v>2370</v>
      </c>
      <c r="AE14" s="38">
        <f>SUM(AE15:AE16)</f>
        <v>2569</v>
      </c>
      <c r="AF14" s="39">
        <f t="shared" si="3"/>
        <v>199</v>
      </c>
      <c r="AG14" s="40">
        <f t="shared" si="6"/>
        <v>8.3966244725738395E-2</v>
      </c>
    </row>
    <row r="15" spans="1:33" ht="43.15" customHeight="1">
      <c r="A15" s="166"/>
      <c r="B15" s="169"/>
      <c r="C15" s="9" t="s">
        <v>80</v>
      </c>
      <c r="D15" s="53">
        <f t="shared" si="9"/>
        <v>424</v>
      </c>
      <c r="E15" s="53">
        <v>190</v>
      </c>
      <c r="F15" s="53">
        <v>138</v>
      </c>
      <c r="G15" s="53">
        <v>8</v>
      </c>
      <c r="H15" s="53">
        <v>4</v>
      </c>
      <c r="I15" s="53">
        <v>43</v>
      </c>
      <c r="J15" s="53">
        <v>36</v>
      </c>
      <c r="K15" s="53">
        <v>2</v>
      </c>
      <c r="L15" s="53">
        <v>3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4">
        <v>0</v>
      </c>
      <c r="AC15" s="29" t="s">
        <v>40</v>
      </c>
      <c r="AD15" s="30">
        <v>1789</v>
      </c>
      <c r="AE15" s="30">
        <v>1649</v>
      </c>
      <c r="AF15" s="31">
        <f t="shared" si="3"/>
        <v>-140</v>
      </c>
      <c r="AG15" s="32">
        <f>AF15/AD15</f>
        <v>-7.8256008943543884E-2</v>
      </c>
    </row>
    <row r="16" spans="1:33" ht="43.15" customHeight="1">
      <c r="A16" s="172"/>
      <c r="B16" s="174"/>
      <c r="C16" s="10" t="s">
        <v>81</v>
      </c>
      <c r="D16" s="59">
        <f t="shared" si="9"/>
        <v>430</v>
      </c>
      <c r="E16" s="59">
        <v>183</v>
      </c>
      <c r="F16" s="59">
        <v>148</v>
      </c>
      <c r="G16" s="59">
        <v>19</v>
      </c>
      <c r="H16" s="59">
        <v>2</v>
      </c>
      <c r="I16" s="59">
        <v>47</v>
      </c>
      <c r="J16" s="59">
        <v>27</v>
      </c>
      <c r="K16" s="59">
        <v>2</v>
      </c>
      <c r="L16" s="59">
        <v>2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60">
        <v>0</v>
      </c>
      <c r="AC16" s="41" t="s">
        <v>41</v>
      </c>
      <c r="AD16" s="34">
        <v>581</v>
      </c>
      <c r="AE16" s="34">
        <v>920</v>
      </c>
      <c r="AF16" s="42">
        <f t="shared" si="3"/>
        <v>339</v>
      </c>
      <c r="AG16" s="43">
        <f t="shared" si="6"/>
        <v>0.58347676419965577</v>
      </c>
    </row>
    <row r="17" spans="1:33" ht="43.15" customHeight="1">
      <c r="A17" s="165" t="s">
        <v>4</v>
      </c>
      <c r="B17" s="168" t="s">
        <v>63</v>
      </c>
      <c r="C17" s="16" t="s">
        <v>27</v>
      </c>
      <c r="D17" s="61">
        <f t="shared" si="9"/>
        <v>2064</v>
      </c>
      <c r="E17" s="61">
        <f>SUM(E18:E19)</f>
        <v>500</v>
      </c>
      <c r="F17" s="61">
        <f t="shared" ref="F17:AB17" si="12">SUM(F18:F19)</f>
        <v>508</v>
      </c>
      <c r="G17" s="61">
        <f t="shared" si="12"/>
        <v>17</v>
      </c>
      <c r="H17" s="61">
        <f t="shared" si="12"/>
        <v>21</v>
      </c>
      <c r="I17" s="61">
        <f t="shared" si="12"/>
        <v>421</v>
      </c>
      <c r="J17" s="61">
        <f t="shared" si="12"/>
        <v>451</v>
      </c>
      <c r="K17" s="61">
        <f t="shared" si="12"/>
        <v>14</v>
      </c>
      <c r="L17" s="61">
        <f t="shared" si="12"/>
        <v>13</v>
      </c>
      <c r="M17" s="61">
        <f t="shared" si="12"/>
        <v>12</v>
      </c>
      <c r="N17" s="61">
        <f t="shared" si="12"/>
        <v>13</v>
      </c>
      <c r="O17" s="61">
        <f t="shared" si="12"/>
        <v>27</v>
      </c>
      <c r="P17" s="61">
        <f t="shared" si="12"/>
        <v>27</v>
      </c>
      <c r="Q17" s="61">
        <f t="shared" si="12"/>
        <v>2</v>
      </c>
      <c r="R17" s="61">
        <f t="shared" si="12"/>
        <v>3</v>
      </c>
      <c r="S17" s="61">
        <f t="shared" si="12"/>
        <v>5</v>
      </c>
      <c r="T17" s="61">
        <f t="shared" si="12"/>
        <v>4</v>
      </c>
      <c r="U17" s="61">
        <f t="shared" si="12"/>
        <v>2</v>
      </c>
      <c r="V17" s="61">
        <f t="shared" si="12"/>
        <v>3</v>
      </c>
      <c r="W17" s="61">
        <f t="shared" si="12"/>
        <v>3</v>
      </c>
      <c r="X17" s="61">
        <f t="shared" si="12"/>
        <v>5</v>
      </c>
      <c r="Y17" s="61">
        <f t="shared" si="12"/>
        <v>6</v>
      </c>
      <c r="Z17" s="61">
        <f t="shared" si="12"/>
        <v>2</v>
      </c>
      <c r="AA17" s="61">
        <f t="shared" si="12"/>
        <v>2</v>
      </c>
      <c r="AB17" s="62">
        <f t="shared" si="12"/>
        <v>3</v>
      </c>
      <c r="AC17" s="44" t="s">
        <v>27</v>
      </c>
      <c r="AD17" s="38">
        <f>SUM(AD18:AD19)</f>
        <v>4284</v>
      </c>
      <c r="AE17" s="38">
        <f>SUM(AE18:AE19)</f>
        <v>4131</v>
      </c>
      <c r="AF17" s="49">
        <f t="shared" si="3"/>
        <v>-153</v>
      </c>
      <c r="AG17" s="50">
        <f t="shared" si="6"/>
        <v>-3.5714285714285712E-2</v>
      </c>
    </row>
    <row r="18" spans="1:33" ht="43.15" customHeight="1">
      <c r="A18" s="166"/>
      <c r="B18" s="169"/>
      <c r="C18" s="9" t="s">
        <v>80</v>
      </c>
      <c r="D18" s="53">
        <f t="shared" si="9"/>
        <v>1118</v>
      </c>
      <c r="E18" s="53">
        <v>275</v>
      </c>
      <c r="F18" s="53">
        <v>250</v>
      </c>
      <c r="G18" s="53">
        <v>10</v>
      </c>
      <c r="H18" s="53">
        <v>11</v>
      </c>
      <c r="I18" s="53">
        <v>250</v>
      </c>
      <c r="J18" s="53">
        <v>251</v>
      </c>
      <c r="K18" s="53">
        <v>6</v>
      </c>
      <c r="L18" s="53">
        <v>7</v>
      </c>
      <c r="M18" s="53">
        <v>7</v>
      </c>
      <c r="N18" s="53">
        <v>8</v>
      </c>
      <c r="O18" s="53">
        <v>16</v>
      </c>
      <c r="P18" s="53">
        <v>5</v>
      </c>
      <c r="Q18" s="53">
        <v>1</v>
      </c>
      <c r="R18" s="53">
        <v>2</v>
      </c>
      <c r="S18" s="53">
        <v>3</v>
      </c>
      <c r="T18" s="53">
        <v>3</v>
      </c>
      <c r="U18" s="53">
        <v>1</v>
      </c>
      <c r="V18" s="53">
        <v>2</v>
      </c>
      <c r="W18" s="53">
        <v>2</v>
      </c>
      <c r="X18" s="53">
        <v>2</v>
      </c>
      <c r="Y18" s="53">
        <v>2</v>
      </c>
      <c r="Z18" s="53">
        <v>1</v>
      </c>
      <c r="AA18" s="53">
        <v>1</v>
      </c>
      <c r="AB18" s="54">
        <v>2</v>
      </c>
      <c r="AC18" s="29" t="s">
        <v>40</v>
      </c>
      <c r="AD18" s="30">
        <v>2803</v>
      </c>
      <c r="AE18" s="30">
        <v>3256</v>
      </c>
      <c r="AF18" s="31">
        <f t="shared" si="3"/>
        <v>453</v>
      </c>
      <c r="AG18" s="32">
        <f t="shared" si="6"/>
        <v>0.16161255797359972</v>
      </c>
    </row>
    <row r="19" spans="1:33" ht="43.15" customHeight="1">
      <c r="A19" s="167"/>
      <c r="B19" s="170"/>
      <c r="C19" s="10" t="s">
        <v>81</v>
      </c>
      <c r="D19" s="55">
        <f t="shared" si="9"/>
        <v>946</v>
      </c>
      <c r="E19" s="55">
        <v>225</v>
      </c>
      <c r="F19" s="55">
        <v>258</v>
      </c>
      <c r="G19" s="55">
        <v>7</v>
      </c>
      <c r="H19" s="55">
        <v>10</v>
      </c>
      <c r="I19" s="55">
        <v>171</v>
      </c>
      <c r="J19" s="55">
        <v>200</v>
      </c>
      <c r="K19" s="55">
        <v>8</v>
      </c>
      <c r="L19" s="55">
        <v>6</v>
      </c>
      <c r="M19" s="55">
        <v>5</v>
      </c>
      <c r="N19" s="55">
        <v>5</v>
      </c>
      <c r="O19" s="55">
        <v>11</v>
      </c>
      <c r="P19" s="55">
        <v>22</v>
      </c>
      <c r="Q19" s="55">
        <v>1</v>
      </c>
      <c r="R19" s="55">
        <v>1</v>
      </c>
      <c r="S19" s="55">
        <v>2</v>
      </c>
      <c r="T19" s="55">
        <v>1</v>
      </c>
      <c r="U19" s="55">
        <v>1</v>
      </c>
      <c r="V19" s="55">
        <v>1</v>
      </c>
      <c r="W19" s="55">
        <v>1</v>
      </c>
      <c r="X19" s="55">
        <v>3</v>
      </c>
      <c r="Y19" s="55">
        <v>4</v>
      </c>
      <c r="Z19" s="55">
        <v>1</v>
      </c>
      <c r="AA19" s="55">
        <v>1</v>
      </c>
      <c r="AB19" s="56">
        <v>1</v>
      </c>
      <c r="AC19" s="33" t="s">
        <v>41</v>
      </c>
      <c r="AD19" s="34">
        <v>1481</v>
      </c>
      <c r="AE19" s="34">
        <v>875</v>
      </c>
      <c r="AF19" s="35">
        <f t="shared" si="3"/>
        <v>-606</v>
      </c>
      <c r="AG19" s="36">
        <f t="shared" si="6"/>
        <v>-0.40918298446995272</v>
      </c>
    </row>
    <row r="20" spans="1:33" ht="43.15" customHeight="1">
      <c r="A20" s="171" t="s">
        <v>5</v>
      </c>
      <c r="B20" s="175" t="s">
        <v>64</v>
      </c>
      <c r="C20" s="15" t="s">
        <v>27</v>
      </c>
      <c r="D20" s="57">
        <f t="shared" si="9"/>
        <v>426</v>
      </c>
      <c r="E20" s="57">
        <f>SUM(E21:E22)</f>
        <v>151</v>
      </c>
      <c r="F20" s="57">
        <f t="shared" ref="F20:AB20" si="13">SUM(F21:F22)</f>
        <v>196</v>
      </c>
      <c r="G20" s="57">
        <f t="shared" si="13"/>
        <v>13</v>
      </c>
      <c r="H20" s="57">
        <f t="shared" si="13"/>
        <v>8</v>
      </c>
      <c r="I20" s="57">
        <f t="shared" si="13"/>
        <v>30</v>
      </c>
      <c r="J20" s="57">
        <f t="shared" si="13"/>
        <v>28</v>
      </c>
      <c r="K20" s="57">
        <f t="shared" si="13"/>
        <v>0</v>
      </c>
      <c r="L20" s="57">
        <f t="shared" si="13"/>
        <v>0</v>
      </c>
      <c r="M20" s="57">
        <f t="shared" si="13"/>
        <v>0</v>
      </c>
      <c r="N20" s="57">
        <f t="shared" si="13"/>
        <v>0</v>
      </c>
      <c r="O20" s="57">
        <f t="shared" si="13"/>
        <v>0</v>
      </c>
      <c r="P20" s="57">
        <f t="shared" si="13"/>
        <v>0</v>
      </c>
      <c r="Q20" s="57">
        <f t="shared" si="13"/>
        <v>0</v>
      </c>
      <c r="R20" s="57">
        <f t="shared" si="13"/>
        <v>0</v>
      </c>
      <c r="S20" s="57">
        <f t="shared" si="13"/>
        <v>0</v>
      </c>
      <c r="T20" s="57">
        <f t="shared" si="13"/>
        <v>0</v>
      </c>
      <c r="U20" s="57">
        <f t="shared" si="13"/>
        <v>0</v>
      </c>
      <c r="V20" s="57">
        <f t="shared" si="13"/>
        <v>0</v>
      </c>
      <c r="W20" s="57">
        <f t="shared" si="13"/>
        <v>0</v>
      </c>
      <c r="X20" s="57">
        <f t="shared" si="13"/>
        <v>0</v>
      </c>
      <c r="Y20" s="57">
        <f t="shared" si="13"/>
        <v>0</v>
      </c>
      <c r="Z20" s="57">
        <f t="shared" si="13"/>
        <v>0</v>
      </c>
      <c r="AA20" s="57">
        <f t="shared" si="13"/>
        <v>0</v>
      </c>
      <c r="AB20" s="58">
        <f t="shared" si="13"/>
        <v>0</v>
      </c>
      <c r="AC20" s="37" t="s">
        <v>27</v>
      </c>
      <c r="AD20" s="38">
        <f>SUM(AD21:AD22)</f>
        <v>1133</v>
      </c>
      <c r="AE20" s="38">
        <f>SUM(AE21:AE22)</f>
        <v>1077</v>
      </c>
      <c r="AF20" s="39">
        <f t="shared" ref="AF20:AF22" si="14">AE20-AD20</f>
        <v>-56</v>
      </c>
      <c r="AG20" s="40">
        <f t="shared" ref="AG20:AG22" si="15">AF20/AD20</f>
        <v>-4.9426301853486322E-2</v>
      </c>
    </row>
    <row r="21" spans="1:33" ht="43.15" customHeight="1">
      <c r="A21" s="166"/>
      <c r="B21" s="176"/>
      <c r="C21" s="9" t="s">
        <v>80</v>
      </c>
      <c r="D21" s="53">
        <f t="shared" si="9"/>
        <v>148</v>
      </c>
      <c r="E21" s="53">
        <v>39</v>
      </c>
      <c r="F21" s="53">
        <v>63</v>
      </c>
      <c r="G21" s="53">
        <v>11</v>
      </c>
      <c r="H21" s="53">
        <v>4</v>
      </c>
      <c r="I21" s="53">
        <v>16</v>
      </c>
      <c r="J21" s="53">
        <v>15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4">
        <v>0</v>
      </c>
      <c r="AC21" s="29" t="s">
        <v>40</v>
      </c>
      <c r="AD21" s="30">
        <v>955</v>
      </c>
      <c r="AE21" s="30">
        <v>917</v>
      </c>
      <c r="AF21" s="31">
        <f t="shared" si="14"/>
        <v>-38</v>
      </c>
      <c r="AG21" s="32">
        <f t="shared" si="15"/>
        <v>-3.9790575916230364E-2</v>
      </c>
    </row>
    <row r="22" spans="1:33" ht="43.15" customHeight="1">
      <c r="A22" s="172"/>
      <c r="B22" s="177"/>
      <c r="C22" s="10" t="s">
        <v>81</v>
      </c>
      <c r="D22" s="59">
        <f t="shared" si="9"/>
        <v>278</v>
      </c>
      <c r="E22" s="59">
        <v>112</v>
      </c>
      <c r="F22" s="59">
        <v>133</v>
      </c>
      <c r="G22" s="59">
        <v>2</v>
      </c>
      <c r="H22" s="59">
        <v>4</v>
      </c>
      <c r="I22" s="59">
        <v>14</v>
      </c>
      <c r="J22" s="59">
        <v>13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60">
        <v>0</v>
      </c>
      <c r="AC22" s="41" t="s">
        <v>41</v>
      </c>
      <c r="AD22" s="34">
        <v>178</v>
      </c>
      <c r="AE22" s="34">
        <v>160</v>
      </c>
      <c r="AF22" s="42">
        <f t="shared" si="14"/>
        <v>-18</v>
      </c>
      <c r="AG22" s="43">
        <f t="shared" si="15"/>
        <v>-0.10112359550561797</v>
      </c>
    </row>
    <row r="23" spans="1:33" ht="43.15" customHeight="1">
      <c r="A23" s="165" t="s">
        <v>6</v>
      </c>
      <c r="B23" s="168" t="s">
        <v>65</v>
      </c>
      <c r="C23" s="16" t="s">
        <v>27</v>
      </c>
      <c r="D23" s="61">
        <f t="shared" si="9"/>
        <v>1245</v>
      </c>
      <c r="E23" s="61">
        <f>SUM(E24:E25)</f>
        <v>482</v>
      </c>
      <c r="F23" s="61">
        <f t="shared" ref="F23:AB23" si="16">SUM(F24:F25)</f>
        <v>472</v>
      </c>
      <c r="G23" s="61">
        <f t="shared" si="16"/>
        <v>9</v>
      </c>
      <c r="H23" s="61">
        <f t="shared" si="16"/>
        <v>11</v>
      </c>
      <c r="I23" s="61">
        <f t="shared" si="16"/>
        <v>97</v>
      </c>
      <c r="J23" s="61">
        <f t="shared" si="16"/>
        <v>98</v>
      </c>
      <c r="K23" s="61">
        <f t="shared" si="16"/>
        <v>27</v>
      </c>
      <c r="L23" s="61">
        <f t="shared" si="16"/>
        <v>22</v>
      </c>
      <c r="M23" s="61">
        <f t="shared" si="16"/>
        <v>8</v>
      </c>
      <c r="N23" s="61">
        <f t="shared" si="16"/>
        <v>8</v>
      </c>
      <c r="O23" s="61">
        <f t="shared" si="16"/>
        <v>4</v>
      </c>
      <c r="P23" s="61">
        <f t="shared" si="16"/>
        <v>3</v>
      </c>
      <c r="Q23" s="61">
        <f t="shared" si="16"/>
        <v>1</v>
      </c>
      <c r="R23" s="61">
        <f t="shared" si="16"/>
        <v>3</v>
      </c>
      <c r="S23" s="61">
        <f t="shared" si="16"/>
        <v>0</v>
      </c>
      <c r="T23" s="61">
        <f t="shared" si="16"/>
        <v>0</v>
      </c>
      <c r="U23" s="61">
        <f t="shared" si="16"/>
        <v>0</v>
      </c>
      <c r="V23" s="61">
        <f t="shared" si="16"/>
        <v>0</v>
      </c>
      <c r="W23" s="61">
        <f t="shared" si="16"/>
        <v>0</v>
      </c>
      <c r="X23" s="61">
        <f t="shared" si="16"/>
        <v>0</v>
      </c>
      <c r="Y23" s="61">
        <f t="shared" si="16"/>
        <v>0</v>
      </c>
      <c r="Z23" s="61">
        <f t="shared" si="16"/>
        <v>0</v>
      </c>
      <c r="AA23" s="61">
        <f t="shared" si="16"/>
        <v>0</v>
      </c>
      <c r="AB23" s="62">
        <f t="shared" si="16"/>
        <v>0</v>
      </c>
      <c r="AC23" s="44" t="s">
        <v>27</v>
      </c>
      <c r="AD23" s="38">
        <f>SUM(AD24:AD25)</f>
        <v>2319</v>
      </c>
      <c r="AE23" s="38">
        <f>SUM(AE24:AE25)</f>
        <v>2342</v>
      </c>
      <c r="AF23" s="49">
        <f t="shared" si="3"/>
        <v>23</v>
      </c>
      <c r="AG23" s="50">
        <f t="shared" si="6"/>
        <v>9.918068132815868E-3</v>
      </c>
    </row>
    <row r="24" spans="1:33" ht="43.15" customHeight="1">
      <c r="A24" s="166"/>
      <c r="B24" s="169"/>
      <c r="C24" s="9" t="s">
        <v>80</v>
      </c>
      <c r="D24" s="53">
        <f t="shared" si="9"/>
        <v>574</v>
      </c>
      <c r="E24" s="63">
        <v>180</v>
      </c>
      <c r="F24" s="63">
        <v>270</v>
      </c>
      <c r="G24" s="63">
        <v>6</v>
      </c>
      <c r="H24" s="63">
        <v>3</v>
      </c>
      <c r="I24" s="63">
        <v>51</v>
      </c>
      <c r="J24" s="53">
        <v>38</v>
      </c>
      <c r="K24" s="53">
        <v>5</v>
      </c>
      <c r="L24" s="53">
        <v>6</v>
      </c>
      <c r="M24" s="53">
        <v>4</v>
      </c>
      <c r="N24" s="53">
        <v>3</v>
      </c>
      <c r="O24" s="53">
        <v>2</v>
      </c>
      <c r="P24" s="53">
        <v>2</v>
      </c>
      <c r="Q24" s="53">
        <v>1</v>
      </c>
      <c r="R24" s="53">
        <v>3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4">
        <v>0</v>
      </c>
      <c r="AC24" s="29" t="s">
        <v>40</v>
      </c>
      <c r="AD24" s="30">
        <v>2102</v>
      </c>
      <c r="AE24" s="30">
        <v>2111</v>
      </c>
      <c r="AF24" s="31">
        <f t="shared" si="3"/>
        <v>9</v>
      </c>
      <c r="AG24" s="32">
        <f t="shared" si="6"/>
        <v>4.2816365366317791E-3</v>
      </c>
    </row>
    <row r="25" spans="1:33" ht="43.15" customHeight="1">
      <c r="A25" s="167"/>
      <c r="B25" s="170"/>
      <c r="C25" s="10" t="s">
        <v>81</v>
      </c>
      <c r="D25" s="55">
        <f t="shared" si="9"/>
        <v>671</v>
      </c>
      <c r="E25" s="64">
        <v>302</v>
      </c>
      <c r="F25" s="64">
        <v>202</v>
      </c>
      <c r="G25" s="64">
        <v>3</v>
      </c>
      <c r="H25" s="64">
        <v>8</v>
      </c>
      <c r="I25" s="64">
        <v>46</v>
      </c>
      <c r="J25" s="64">
        <v>60</v>
      </c>
      <c r="K25" s="64">
        <v>22</v>
      </c>
      <c r="L25" s="64">
        <v>16</v>
      </c>
      <c r="M25" s="64">
        <v>4</v>
      </c>
      <c r="N25" s="64">
        <v>5</v>
      </c>
      <c r="O25" s="64">
        <v>2</v>
      </c>
      <c r="P25" s="64">
        <v>1</v>
      </c>
      <c r="Q25" s="64">
        <v>0</v>
      </c>
      <c r="R25" s="64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6">
        <v>0</v>
      </c>
      <c r="AC25" s="33" t="s">
        <v>41</v>
      </c>
      <c r="AD25" s="34">
        <v>217</v>
      </c>
      <c r="AE25" s="34">
        <v>231</v>
      </c>
      <c r="AF25" s="35">
        <f t="shared" si="3"/>
        <v>14</v>
      </c>
      <c r="AG25" s="36">
        <f t="shared" si="6"/>
        <v>6.4516129032258063E-2</v>
      </c>
    </row>
    <row r="26" spans="1:33" ht="43.15" customHeight="1">
      <c r="A26" s="171" t="s">
        <v>7</v>
      </c>
      <c r="B26" s="173" t="s">
        <v>66</v>
      </c>
      <c r="C26" s="15" t="s">
        <v>27</v>
      </c>
      <c r="D26" s="57">
        <f t="shared" si="9"/>
        <v>689</v>
      </c>
      <c r="E26" s="57">
        <f>SUM(E27:E28)</f>
        <v>196</v>
      </c>
      <c r="F26" s="57">
        <f t="shared" ref="F26:AB26" si="17">SUM(F27:F28)</f>
        <v>174</v>
      </c>
      <c r="G26" s="57">
        <f t="shared" si="17"/>
        <v>5</v>
      </c>
      <c r="H26" s="57">
        <f t="shared" si="17"/>
        <v>3</v>
      </c>
      <c r="I26" s="57">
        <f t="shared" si="17"/>
        <v>81</v>
      </c>
      <c r="J26" s="57">
        <f t="shared" si="17"/>
        <v>97</v>
      </c>
      <c r="K26" s="57">
        <f t="shared" si="17"/>
        <v>26</v>
      </c>
      <c r="L26" s="57">
        <f t="shared" si="17"/>
        <v>23</v>
      </c>
      <c r="M26" s="57">
        <f t="shared" si="17"/>
        <v>6</v>
      </c>
      <c r="N26" s="57">
        <f t="shared" si="17"/>
        <v>6</v>
      </c>
      <c r="O26" s="57">
        <f t="shared" si="17"/>
        <v>11</v>
      </c>
      <c r="P26" s="57">
        <f t="shared" si="17"/>
        <v>7</v>
      </c>
      <c r="Q26" s="57">
        <f t="shared" si="17"/>
        <v>6</v>
      </c>
      <c r="R26" s="57">
        <f t="shared" si="17"/>
        <v>7</v>
      </c>
      <c r="S26" s="57">
        <f t="shared" si="17"/>
        <v>2</v>
      </c>
      <c r="T26" s="57">
        <f t="shared" si="17"/>
        <v>1</v>
      </c>
      <c r="U26" s="57">
        <f t="shared" si="17"/>
        <v>10</v>
      </c>
      <c r="V26" s="57">
        <f t="shared" si="17"/>
        <v>14</v>
      </c>
      <c r="W26" s="57">
        <f t="shared" si="17"/>
        <v>6</v>
      </c>
      <c r="X26" s="57">
        <f t="shared" si="17"/>
        <v>5</v>
      </c>
      <c r="Y26" s="57">
        <f t="shared" si="17"/>
        <v>1</v>
      </c>
      <c r="Z26" s="57">
        <f t="shared" si="17"/>
        <v>0</v>
      </c>
      <c r="AA26" s="57">
        <f t="shared" si="17"/>
        <v>1</v>
      </c>
      <c r="AB26" s="58">
        <f t="shared" si="17"/>
        <v>1</v>
      </c>
      <c r="AC26" s="37" t="s">
        <v>27</v>
      </c>
      <c r="AD26" s="38">
        <f>SUM(AD27:AD28)</f>
        <v>1184</v>
      </c>
      <c r="AE26" s="38">
        <f>SUM(AE27:AE28)</f>
        <v>1261</v>
      </c>
      <c r="AF26" s="39">
        <f t="shared" si="3"/>
        <v>77</v>
      </c>
      <c r="AG26" s="40">
        <f t="shared" si="6"/>
        <v>6.5033783783783786E-2</v>
      </c>
    </row>
    <row r="27" spans="1:33" ht="43.15" customHeight="1">
      <c r="A27" s="166"/>
      <c r="B27" s="169"/>
      <c r="C27" s="9" t="s">
        <v>80</v>
      </c>
      <c r="D27" s="53">
        <f t="shared" si="9"/>
        <v>377</v>
      </c>
      <c r="E27" s="63">
        <v>90</v>
      </c>
      <c r="F27" s="63">
        <v>90</v>
      </c>
      <c r="G27" s="63">
        <v>4</v>
      </c>
      <c r="H27" s="63">
        <v>2</v>
      </c>
      <c r="I27" s="63">
        <v>46</v>
      </c>
      <c r="J27" s="63">
        <v>51</v>
      </c>
      <c r="K27" s="63">
        <v>22</v>
      </c>
      <c r="L27" s="63">
        <v>14</v>
      </c>
      <c r="M27" s="63">
        <v>6</v>
      </c>
      <c r="N27" s="63">
        <v>4</v>
      </c>
      <c r="O27" s="63">
        <v>6</v>
      </c>
      <c r="P27" s="63">
        <v>5</v>
      </c>
      <c r="Q27" s="53">
        <v>5</v>
      </c>
      <c r="R27" s="53">
        <v>6</v>
      </c>
      <c r="S27" s="53">
        <v>2</v>
      </c>
      <c r="T27" s="53">
        <v>1</v>
      </c>
      <c r="U27" s="53">
        <v>8</v>
      </c>
      <c r="V27" s="53">
        <v>6</v>
      </c>
      <c r="W27" s="53">
        <v>5</v>
      </c>
      <c r="X27" s="53">
        <v>2</v>
      </c>
      <c r="Y27" s="53">
        <v>0</v>
      </c>
      <c r="Z27" s="53">
        <v>0</v>
      </c>
      <c r="AA27" s="53">
        <v>1</v>
      </c>
      <c r="AB27" s="54">
        <v>1</v>
      </c>
      <c r="AC27" s="29" t="s">
        <v>40</v>
      </c>
      <c r="AD27" s="30">
        <v>1050</v>
      </c>
      <c r="AE27" s="30">
        <v>1114</v>
      </c>
      <c r="AF27" s="31">
        <f t="shared" si="3"/>
        <v>64</v>
      </c>
      <c r="AG27" s="32">
        <f t="shared" si="6"/>
        <v>6.0952380952380952E-2</v>
      </c>
    </row>
    <row r="28" spans="1:33" ht="43.15" customHeight="1">
      <c r="A28" s="172"/>
      <c r="B28" s="174"/>
      <c r="C28" s="10" t="s">
        <v>81</v>
      </c>
      <c r="D28" s="59">
        <f t="shared" si="9"/>
        <v>312</v>
      </c>
      <c r="E28" s="65">
        <v>106</v>
      </c>
      <c r="F28" s="65">
        <v>84</v>
      </c>
      <c r="G28" s="65">
        <v>1</v>
      </c>
      <c r="H28" s="65">
        <v>1</v>
      </c>
      <c r="I28" s="65">
        <v>35</v>
      </c>
      <c r="J28" s="65">
        <v>46</v>
      </c>
      <c r="K28" s="65">
        <v>4</v>
      </c>
      <c r="L28" s="65">
        <v>9</v>
      </c>
      <c r="M28" s="65">
        <v>0</v>
      </c>
      <c r="N28" s="65">
        <v>2</v>
      </c>
      <c r="O28" s="65">
        <v>5</v>
      </c>
      <c r="P28" s="65">
        <v>2</v>
      </c>
      <c r="Q28" s="59">
        <v>1</v>
      </c>
      <c r="R28" s="59">
        <v>1</v>
      </c>
      <c r="S28" s="59">
        <v>0</v>
      </c>
      <c r="T28" s="59">
        <v>0</v>
      </c>
      <c r="U28" s="59">
        <v>2</v>
      </c>
      <c r="V28" s="59">
        <v>8</v>
      </c>
      <c r="W28" s="59">
        <v>1</v>
      </c>
      <c r="X28" s="59">
        <v>3</v>
      </c>
      <c r="Y28" s="59">
        <v>1</v>
      </c>
      <c r="Z28" s="59">
        <v>0</v>
      </c>
      <c r="AA28" s="59">
        <v>0</v>
      </c>
      <c r="AB28" s="60">
        <v>0</v>
      </c>
      <c r="AC28" s="41" t="s">
        <v>41</v>
      </c>
      <c r="AD28" s="34">
        <v>134</v>
      </c>
      <c r="AE28" s="34">
        <v>147</v>
      </c>
      <c r="AF28" s="42">
        <f t="shared" si="3"/>
        <v>13</v>
      </c>
      <c r="AG28" s="43">
        <f t="shared" si="6"/>
        <v>9.7014925373134331E-2</v>
      </c>
    </row>
    <row r="29" spans="1:33" ht="43.15" customHeight="1">
      <c r="A29" s="165" t="s">
        <v>8</v>
      </c>
      <c r="B29" s="168" t="s">
        <v>67</v>
      </c>
      <c r="C29" s="16" t="s">
        <v>27</v>
      </c>
      <c r="D29" s="61">
        <f t="shared" si="9"/>
        <v>780</v>
      </c>
      <c r="E29" s="61">
        <f>SUM(E30:E31)</f>
        <v>264</v>
      </c>
      <c r="F29" s="61">
        <f t="shared" ref="F29:AB29" si="18">SUM(F30:F31)</f>
        <v>177</v>
      </c>
      <c r="G29" s="61">
        <f t="shared" si="18"/>
        <v>17</v>
      </c>
      <c r="H29" s="61">
        <f t="shared" si="18"/>
        <v>13</v>
      </c>
      <c r="I29" s="61">
        <f t="shared" si="18"/>
        <v>16</v>
      </c>
      <c r="J29" s="61">
        <f t="shared" si="18"/>
        <v>31</v>
      </c>
      <c r="K29" s="61">
        <f t="shared" si="18"/>
        <v>4</v>
      </c>
      <c r="L29" s="61">
        <f t="shared" si="18"/>
        <v>4</v>
      </c>
      <c r="M29" s="61">
        <f t="shared" si="18"/>
        <v>14</v>
      </c>
      <c r="N29" s="61">
        <f t="shared" si="18"/>
        <v>4</v>
      </c>
      <c r="O29" s="61">
        <f t="shared" si="18"/>
        <v>111</v>
      </c>
      <c r="P29" s="61">
        <f t="shared" si="18"/>
        <v>104</v>
      </c>
      <c r="Q29" s="61">
        <f t="shared" si="18"/>
        <v>0</v>
      </c>
      <c r="R29" s="61">
        <f t="shared" si="18"/>
        <v>1</v>
      </c>
      <c r="S29" s="61">
        <f t="shared" si="18"/>
        <v>0</v>
      </c>
      <c r="T29" s="61">
        <f t="shared" si="18"/>
        <v>0</v>
      </c>
      <c r="U29" s="61">
        <f t="shared" si="18"/>
        <v>0</v>
      </c>
      <c r="V29" s="61">
        <f t="shared" si="18"/>
        <v>0</v>
      </c>
      <c r="W29" s="61">
        <f t="shared" si="18"/>
        <v>0</v>
      </c>
      <c r="X29" s="61">
        <f t="shared" si="18"/>
        <v>0</v>
      </c>
      <c r="Y29" s="61">
        <f t="shared" si="18"/>
        <v>0</v>
      </c>
      <c r="Z29" s="61">
        <f t="shared" si="18"/>
        <v>0</v>
      </c>
      <c r="AA29" s="61">
        <f t="shared" si="18"/>
        <v>9</v>
      </c>
      <c r="AB29" s="62">
        <f t="shared" si="18"/>
        <v>11</v>
      </c>
      <c r="AC29" s="44" t="s">
        <v>27</v>
      </c>
      <c r="AD29" s="38">
        <f>SUM(AD30:AD31)</f>
        <v>1882</v>
      </c>
      <c r="AE29" s="38">
        <f>SUM(AE30:AE31)</f>
        <v>1895</v>
      </c>
      <c r="AF29" s="49">
        <f t="shared" si="3"/>
        <v>13</v>
      </c>
      <c r="AG29" s="50">
        <f>AF29/AD29</f>
        <v>6.9075451647183849E-3</v>
      </c>
    </row>
    <row r="30" spans="1:33" ht="43.15" customHeight="1">
      <c r="A30" s="166"/>
      <c r="B30" s="169"/>
      <c r="C30" s="9" t="s">
        <v>80</v>
      </c>
      <c r="D30" s="53">
        <f t="shared" si="9"/>
        <v>506</v>
      </c>
      <c r="E30" s="63">
        <v>214</v>
      </c>
      <c r="F30" s="63">
        <v>89</v>
      </c>
      <c r="G30" s="63">
        <v>13</v>
      </c>
      <c r="H30" s="63">
        <v>7</v>
      </c>
      <c r="I30" s="63">
        <v>8</v>
      </c>
      <c r="J30" s="63">
        <v>17</v>
      </c>
      <c r="K30" s="63">
        <v>1</v>
      </c>
      <c r="L30" s="63">
        <v>2</v>
      </c>
      <c r="M30" s="63">
        <v>8</v>
      </c>
      <c r="N30" s="63">
        <v>2</v>
      </c>
      <c r="O30" s="63">
        <v>67</v>
      </c>
      <c r="P30" s="63">
        <v>66</v>
      </c>
      <c r="Q30" s="53">
        <v>0</v>
      </c>
      <c r="R30" s="53">
        <v>1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6</v>
      </c>
      <c r="AB30" s="54">
        <v>5</v>
      </c>
      <c r="AC30" s="29" t="s">
        <v>40</v>
      </c>
      <c r="AD30" s="30">
        <v>1601</v>
      </c>
      <c r="AE30" s="30">
        <v>1618</v>
      </c>
      <c r="AF30" s="31">
        <f t="shared" si="3"/>
        <v>17</v>
      </c>
      <c r="AG30" s="32">
        <f>AF30/AD30</f>
        <v>1.0618363522798251E-2</v>
      </c>
    </row>
    <row r="31" spans="1:33" ht="43.15" customHeight="1">
      <c r="A31" s="167"/>
      <c r="B31" s="170"/>
      <c r="C31" s="10" t="s">
        <v>81</v>
      </c>
      <c r="D31" s="55">
        <f t="shared" si="9"/>
        <v>274</v>
      </c>
      <c r="E31" s="64">
        <v>50</v>
      </c>
      <c r="F31" s="64">
        <v>88</v>
      </c>
      <c r="G31" s="64">
        <v>4</v>
      </c>
      <c r="H31" s="64">
        <v>6</v>
      </c>
      <c r="I31" s="64">
        <v>8</v>
      </c>
      <c r="J31" s="64">
        <v>14</v>
      </c>
      <c r="K31" s="64">
        <v>3</v>
      </c>
      <c r="L31" s="64">
        <v>2</v>
      </c>
      <c r="M31" s="64">
        <v>6</v>
      </c>
      <c r="N31" s="64">
        <v>2</v>
      </c>
      <c r="O31" s="64">
        <v>44</v>
      </c>
      <c r="P31" s="64">
        <v>38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3</v>
      </c>
      <c r="AB31" s="56">
        <v>6</v>
      </c>
      <c r="AC31" s="33" t="s">
        <v>41</v>
      </c>
      <c r="AD31" s="30">
        <v>281</v>
      </c>
      <c r="AE31" s="30">
        <v>277</v>
      </c>
      <c r="AF31" s="35">
        <f t="shared" si="3"/>
        <v>-4</v>
      </c>
      <c r="AG31" s="36">
        <f t="shared" ref="AG31:AG61" si="19">AF31/AD31</f>
        <v>-1.4234875444839857E-2</v>
      </c>
    </row>
    <row r="32" spans="1:33" ht="43.15" customHeight="1">
      <c r="A32" s="171" t="s">
        <v>9</v>
      </c>
      <c r="B32" s="173" t="s">
        <v>76</v>
      </c>
      <c r="C32" s="15" t="s">
        <v>44</v>
      </c>
      <c r="D32" s="57">
        <f t="shared" si="9"/>
        <v>310</v>
      </c>
      <c r="E32" s="57">
        <f>SUM(E33:E34)</f>
        <v>108</v>
      </c>
      <c r="F32" s="57">
        <f t="shared" ref="F32:AB32" si="20">SUM(F33:F34)</f>
        <v>106</v>
      </c>
      <c r="G32" s="57">
        <f t="shared" si="20"/>
        <v>8</v>
      </c>
      <c r="H32" s="57">
        <f t="shared" si="20"/>
        <v>5</v>
      </c>
      <c r="I32" s="57">
        <f t="shared" si="20"/>
        <v>36</v>
      </c>
      <c r="J32" s="57">
        <f t="shared" si="20"/>
        <v>37</v>
      </c>
      <c r="K32" s="57">
        <f t="shared" si="20"/>
        <v>5</v>
      </c>
      <c r="L32" s="57">
        <f t="shared" si="20"/>
        <v>3</v>
      </c>
      <c r="M32" s="57">
        <f t="shared" si="20"/>
        <v>2</v>
      </c>
      <c r="N32" s="57">
        <f t="shared" si="20"/>
        <v>0</v>
      </c>
      <c r="O32" s="57">
        <f t="shared" si="20"/>
        <v>0</v>
      </c>
      <c r="P32" s="57">
        <f t="shared" si="20"/>
        <v>0</v>
      </c>
      <c r="Q32" s="57">
        <f t="shared" si="20"/>
        <v>0</v>
      </c>
      <c r="R32" s="57">
        <f t="shared" si="20"/>
        <v>0</v>
      </c>
      <c r="S32" s="57">
        <f t="shared" si="20"/>
        <v>0</v>
      </c>
      <c r="T32" s="57">
        <f t="shared" si="20"/>
        <v>0</v>
      </c>
      <c r="U32" s="57">
        <f t="shared" si="20"/>
        <v>0</v>
      </c>
      <c r="V32" s="57">
        <f t="shared" si="20"/>
        <v>0</v>
      </c>
      <c r="W32" s="57">
        <f t="shared" si="20"/>
        <v>0</v>
      </c>
      <c r="X32" s="57">
        <f t="shared" si="20"/>
        <v>0</v>
      </c>
      <c r="Y32" s="57">
        <f t="shared" si="20"/>
        <v>0</v>
      </c>
      <c r="Z32" s="57">
        <f t="shared" si="20"/>
        <v>0</v>
      </c>
      <c r="AA32" s="57">
        <f t="shared" si="20"/>
        <v>0</v>
      </c>
      <c r="AB32" s="58">
        <f t="shared" si="20"/>
        <v>0</v>
      </c>
      <c r="AC32" s="37" t="s">
        <v>44</v>
      </c>
      <c r="AD32" s="26">
        <f>SUM(AD33:AD34)</f>
        <v>631</v>
      </c>
      <c r="AE32" s="26">
        <f>SUM(AE33:AE34)</f>
        <v>671</v>
      </c>
      <c r="AF32" s="39">
        <f t="shared" si="3"/>
        <v>40</v>
      </c>
      <c r="AG32" s="40">
        <f t="shared" si="19"/>
        <v>6.3391442155309036E-2</v>
      </c>
    </row>
    <row r="33" spans="1:34" ht="43.15" customHeight="1">
      <c r="A33" s="166"/>
      <c r="B33" s="169"/>
      <c r="C33" s="9" t="s">
        <v>80</v>
      </c>
      <c r="D33" s="59">
        <f t="shared" si="9"/>
        <v>169</v>
      </c>
      <c r="E33" s="63">
        <v>49</v>
      </c>
      <c r="F33" s="63">
        <v>56</v>
      </c>
      <c r="G33" s="63">
        <v>4</v>
      </c>
      <c r="H33" s="63">
        <v>2</v>
      </c>
      <c r="I33" s="63">
        <v>21</v>
      </c>
      <c r="J33" s="63">
        <v>28</v>
      </c>
      <c r="K33" s="63">
        <v>4</v>
      </c>
      <c r="L33" s="63">
        <v>3</v>
      </c>
      <c r="M33" s="63">
        <v>2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4">
        <v>0</v>
      </c>
      <c r="AC33" s="29" t="s">
        <v>45</v>
      </c>
      <c r="AD33" s="30">
        <v>555</v>
      </c>
      <c r="AE33" s="30">
        <v>566</v>
      </c>
      <c r="AF33" s="31">
        <f t="shared" si="3"/>
        <v>11</v>
      </c>
      <c r="AG33" s="32">
        <f t="shared" si="19"/>
        <v>1.9819819819819819E-2</v>
      </c>
      <c r="AH33" s="2" t="s">
        <v>73</v>
      </c>
    </row>
    <row r="34" spans="1:34" ht="43.15" customHeight="1">
      <c r="A34" s="172"/>
      <c r="B34" s="174"/>
      <c r="C34" s="10" t="s">
        <v>81</v>
      </c>
      <c r="D34" s="59">
        <f t="shared" si="9"/>
        <v>141</v>
      </c>
      <c r="E34" s="65">
        <v>59</v>
      </c>
      <c r="F34" s="65">
        <v>50</v>
      </c>
      <c r="G34" s="65">
        <v>4</v>
      </c>
      <c r="H34" s="65">
        <v>3</v>
      </c>
      <c r="I34" s="65">
        <v>15</v>
      </c>
      <c r="J34" s="65">
        <v>9</v>
      </c>
      <c r="K34" s="59">
        <v>1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60">
        <v>0</v>
      </c>
      <c r="AC34" s="41" t="s">
        <v>46</v>
      </c>
      <c r="AD34" s="34">
        <v>76</v>
      </c>
      <c r="AE34" s="34">
        <v>105</v>
      </c>
      <c r="AF34" s="42">
        <f t="shared" si="3"/>
        <v>29</v>
      </c>
      <c r="AG34" s="43">
        <f t="shared" si="19"/>
        <v>0.38157894736842107</v>
      </c>
      <c r="AH34" s="2"/>
    </row>
    <row r="35" spans="1:34" s="106" customFormat="1" ht="43.15" customHeight="1">
      <c r="A35" s="178" t="s">
        <v>47</v>
      </c>
      <c r="B35" s="181" t="s">
        <v>68</v>
      </c>
      <c r="C35" s="16" t="s">
        <v>44</v>
      </c>
      <c r="D35" s="61">
        <f t="shared" si="9"/>
        <v>749</v>
      </c>
      <c r="E35" s="61">
        <f>SUM(E36:E37)</f>
        <v>295</v>
      </c>
      <c r="F35" s="61">
        <f t="shared" ref="F35:AB35" si="21">SUM(F36:F37)</f>
        <v>295</v>
      </c>
      <c r="G35" s="61">
        <f t="shared" si="21"/>
        <v>17</v>
      </c>
      <c r="H35" s="61">
        <f t="shared" si="21"/>
        <v>18</v>
      </c>
      <c r="I35" s="61">
        <f t="shared" si="21"/>
        <v>58</v>
      </c>
      <c r="J35" s="61">
        <f t="shared" si="21"/>
        <v>55</v>
      </c>
      <c r="K35" s="61">
        <f t="shared" si="21"/>
        <v>0</v>
      </c>
      <c r="L35" s="61">
        <f t="shared" si="21"/>
        <v>1</v>
      </c>
      <c r="M35" s="61">
        <f t="shared" si="21"/>
        <v>3</v>
      </c>
      <c r="N35" s="61">
        <f t="shared" si="21"/>
        <v>4</v>
      </c>
      <c r="O35" s="61">
        <f t="shared" si="21"/>
        <v>2</v>
      </c>
      <c r="P35" s="61">
        <f t="shared" si="21"/>
        <v>1</v>
      </c>
      <c r="Q35" s="61">
        <f t="shared" si="21"/>
        <v>0</v>
      </c>
      <c r="R35" s="61">
        <f t="shared" si="21"/>
        <v>0</v>
      </c>
      <c r="S35" s="61">
        <f t="shared" si="21"/>
        <v>0</v>
      </c>
      <c r="T35" s="61">
        <f t="shared" si="21"/>
        <v>0</v>
      </c>
      <c r="U35" s="61">
        <f t="shared" si="21"/>
        <v>0</v>
      </c>
      <c r="V35" s="61">
        <f t="shared" si="21"/>
        <v>0</v>
      </c>
      <c r="W35" s="61">
        <f t="shared" si="21"/>
        <v>0</v>
      </c>
      <c r="X35" s="61">
        <f t="shared" si="21"/>
        <v>0</v>
      </c>
      <c r="Y35" s="61">
        <f t="shared" si="21"/>
        <v>0</v>
      </c>
      <c r="Z35" s="61">
        <f t="shared" si="21"/>
        <v>0</v>
      </c>
      <c r="AA35" s="61">
        <f t="shared" si="21"/>
        <v>0</v>
      </c>
      <c r="AB35" s="62">
        <f t="shared" si="21"/>
        <v>0</v>
      </c>
      <c r="AC35" s="44" t="s">
        <v>44</v>
      </c>
      <c r="AD35" s="38">
        <f>SUM(AD36:AD37)</f>
        <v>1998</v>
      </c>
      <c r="AE35" s="38">
        <f>SUM(AE36:AE37)</f>
        <v>1343</v>
      </c>
      <c r="AF35" s="49">
        <f t="shared" si="3"/>
        <v>-655</v>
      </c>
      <c r="AG35" s="50">
        <f t="shared" si="19"/>
        <v>-0.32782782782782782</v>
      </c>
      <c r="AH35" s="107"/>
    </row>
    <row r="36" spans="1:34" s="106" customFormat="1" ht="43.15" customHeight="1">
      <c r="A36" s="179"/>
      <c r="B36" s="176"/>
      <c r="C36" s="9" t="s">
        <v>80</v>
      </c>
      <c r="D36" s="94">
        <f t="shared" si="9"/>
        <v>436</v>
      </c>
      <c r="E36" s="94">
        <v>143</v>
      </c>
      <c r="F36" s="94">
        <v>210</v>
      </c>
      <c r="G36" s="94">
        <v>8</v>
      </c>
      <c r="H36" s="94">
        <v>8</v>
      </c>
      <c r="I36" s="94">
        <v>33</v>
      </c>
      <c r="J36" s="94">
        <v>27</v>
      </c>
      <c r="K36" s="94">
        <v>0</v>
      </c>
      <c r="L36" s="94">
        <v>1</v>
      </c>
      <c r="M36" s="94">
        <v>1</v>
      </c>
      <c r="N36" s="94">
        <v>2</v>
      </c>
      <c r="O36" s="94">
        <v>2</v>
      </c>
      <c r="P36" s="94">
        <v>1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6" t="s">
        <v>45</v>
      </c>
      <c r="AD36" s="97">
        <v>1822</v>
      </c>
      <c r="AE36" s="97">
        <v>1171</v>
      </c>
      <c r="AF36" s="98">
        <f t="shared" si="3"/>
        <v>-651</v>
      </c>
      <c r="AG36" s="99">
        <f t="shared" si="19"/>
        <v>-0.35729967069154778</v>
      </c>
      <c r="AH36" s="107"/>
    </row>
    <row r="37" spans="1:34" s="106" customFormat="1" ht="43.15" customHeight="1">
      <c r="A37" s="180"/>
      <c r="B37" s="182"/>
      <c r="C37" s="10" t="s">
        <v>81</v>
      </c>
      <c r="D37" s="100">
        <f t="shared" si="9"/>
        <v>313</v>
      </c>
      <c r="E37" s="100">
        <v>152</v>
      </c>
      <c r="F37" s="100">
        <v>85</v>
      </c>
      <c r="G37" s="100">
        <v>9</v>
      </c>
      <c r="H37" s="100">
        <v>10</v>
      </c>
      <c r="I37" s="100">
        <v>25</v>
      </c>
      <c r="J37" s="100">
        <v>28</v>
      </c>
      <c r="K37" s="100">
        <v>0</v>
      </c>
      <c r="L37" s="100">
        <v>0</v>
      </c>
      <c r="M37" s="100">
        <v>2</v>
      </c>
      <c r="N37" s="100">
        <v>2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  <c r="U37" s="100">
        <v>0</v>
      </c>
      <c r="V37" s="100">
        <v>0</v>
      </c>
      <c r="W37" s="100">
        <v>0</v>
      </c>
      <c r="X37" s="100">
        <v>0</v>
      </c>
      <c r="Y37" s="100">
        <v>0</v>
      </c>
      <c r="Z37" s="100">
        <v>0</v>
      </c>
      <c r="AA37" s="100">
        <v>0</v>
      </c>
      <c r="AB37" s="100">
        <v>0</v>
      </c>
      <c r="AC37" s="102" t="s">
        <v>41</v>
      </c>
      <c r="AD37" s="97">
        <v>176</v>
      </c>
      <c r="AE37" s="97">
        <v>172</v>
      </c>
      <c r="AF37" s="108">
        <f t="shared" si="3"/>
        <v>-4</v>
      </c>
      <c r="AG37" s="109">
        <f t="shared" si="19"/>
        <v>-2.2727272727272728E-2</v>
      </c>
      <c r="AH37" s="107"/>
    </row>
    <row r="38" spans="1:34" s="106" customFormat="1" ht="43.15" customHeight="1">
      <c r="A38" s="183" t="s">
        <v>10</v>
      </c>
      <c r="B38" s="175" t="s">
        <v>83</v>
      </c>
      <c r="C38" s="15" t="s">
        <v>44</v>
      </c>
      <c r="D38" s="57">
        <f t="shared" si="9"/>
        <v>1027</v>
      </c>
      <c r="E38" s="57">
        <f>SUM(E39:E40)</f>
        <v>356</v>
      </c>
      <c r="F38" s="57">
        <f t="shared" ref="F38:AB38" si="22">SUM(F39:F40)</f>
        <v>334</v>
      </c>
      <c r="G38" s="57">
        <f t="shared" si="22"/>
        <v>25</v>
      </c>
      <c r="H38" s="57">
        <f t="shared" si="22"/>
        <v>21</v>
      </c>
      <c r="I38" s="57">
        <f t="shared" si="22"/>
        <v>137</v>
      </c>
      <c r="J38" s="57">
        <f t="shared" si="22"/>
        <v>116</v>
      </c>
      <c r="K38" s="57">
        <f t="shared" si="22"/>
        <v>9</v>
      </c>
      <c r="L38" s="57">
        <f t="shared" si="22"/>
        <v>8</v>
      </c>
      <c r="M38" s="57">
        <f t="shared" si="22"/>
        <v>4</v>
      </c>
      <c r="N38" s="57">
        <f t="shared" si="22"/>
        <v>1</v>
      </c>
      <c r="O38" s="57">
        <f t="shared" si="22"/>
        <v>4</v>
      </c>
      <c r="P38" s="57">
        <f t="shared" si="22"/>
        <v>1</v>
      </c>
      <c r="Q38" s="57">
        <f t="shared" si="22"/>
        <v>2</v>
      </c>
      <c r="R38" s="57">
        <f t="shared" si="22"/>
        <v>5</v>
      </c>
      <c r="S38" s="57">
        <f t="shared" si="22"/>
        <v>1</v>
      </c>
      <c r="T38" s="57">
        <f t="shared" si="22"/>
        <v>1</v>
      </c>
      <c r="U38" s="57">
        <f t="shared" si="22"/>
        <v>0</v>
      </c>
      <c r="V38" s="57">
        <f t="shared" si="22"/>
        <v>2</v>
      </c>
      <c r="W38" s="57">
        <f t="shared" si="22"/>
        <v>0</v>
      </c>
      <c r="X38" s="57">
        <f t="shared" si="22"/>
        <v>0</v>
      </c>
      <c r="Y38" s="57">
        <f t="shared" si="22"/>
        <v>0</v>
      </c>
      <c r="Z38" s="57">
        <f t="shared" si="22"/>
        <v>0</v>
      </c>
      <c r="AA38" s="57">
        <f t="shared" si="22"/>
        <v>0</v>
      </c>
      <c r="AB38" s="58">
        <f t="shared" si="22"/>
        <v>0</v>
      </c>
      <c r="AC38" s="37" t="s">
        <v>44</v>
      </c>
      <c r="AD38" s="26">
        <f>SUM(AD39:AD40)</f>
        <v>2104</v>
      </c>
      <c r="AE38" s="26">
        <f>SUM(AE39:AE40)</f>
        <v>2427</v>
      </c>
      <c r="AF38" s="39">
        <f t="shared" si="3"/>
        <v>323</v>
      </c>
      <c r="AG38" s="40">
        <f t="shared" si="19"/>
        <v>0.15351711026615969</v>
      </c>
      <c r="AH38" s="107"/>
    </row>
    <row r="39" spans="1:34" s="106" customFormat="1" ht="43.15" customHeight="1">
      <c r="A39" s="179"/>
      <c r="B39" s="176"/>
      <c r="C39" s="9" t="s">
        <v>80</v>
      </c>
      <c r="D39" s="94">
        <f t="shared" si="9"/>
        <v>559</v>
      </c>
      <c r="E39" s="94">
        <v>196</v>
      </c>
      <c r="F39" s="94">
        <v>174</v>
      </c>
      <c r="G39" s="94">
        <v>15</v>
      </c>
      <c r="H39" s="94">
        <v>11</v>
      </c>
      <c r="I39" s="94">
        <v>75</v>
      </c>
      <c r="J39" s="94">
        <v>63</v>
      </c>
      <c r="K39" s="94">
        <v>4</v>
      </c>
      <c r="L39" s="94">
        <v>4</v>
      </c>
      <c r="M39" s="94">
        <v>3</v>
      </c>
      <c r="N39" s="94">
        <v>1</v>
      </c>
      <c r="O39" s="94">
        <v>2</v>
      </c>
      <c r="P39" s="94">
        <v>1</v>
      </c>
      <c r="Q39" s="94">
        <v>2</v>
      </c>
      <c r="R39" s="94">
        <v>5</v>
      </c>
      <c r="S39" s="94">
        <v>0</v>
      </c>
      <c r="T39" s="94">
        <v>1</v>
      </c>
      <c r="U39" s="94">
        <v>0</v>
      </c>
      <c r="V39" s="94">
        <v>2</v>
      </c>
      <c r="W39" s="94">
        <v>0</v>
      </c>
      <c r="X39" s="94">
        <v>0</v>
      </c>
      <c r="Y39" s="94">
        <v>0</v>
      </c>
      <c r="Z39" s="94">
        <v>0</v>
      </c>
      <c r="AA39" s="94">
        <v>0</v>
      </c>
      <c r="AB39" s="95">
        <v>0</v>
      </c>
      <c r="AC39" s="96" t="s">
        <v>45</v>
      </c>
      <c r="AD39" s="97">
        <v>1855</v>
      </c>
      <c r="AE39" s="97">
        <v>2155</v>
      </c>
      <c r="AF39" s="98">
        <f t="shared" si="3"/>
        <v>300</v>
      </c>
      <c r="AG39" s="99">
        <f t="shared" si="19"/>
        <v>0.16172506738544473</v>
      </c>
      <c r="AH39" s="107"/>
    </row>
    <row r="40" spans="1:34" s="106" customFormat="1" ht="43.15" customHeight="1">
      <c r="A40" s="184"/>
      <c r="B40" s="177"/>
      <c r="C40" s="10" t="s">
        <v>81</v>
      </c>
      <c r="D40" s="110">
        <f t="shared" si="9"/>
        <v>468</v>
      </c>
      <c r="E40" s="110">
        <v>160</v>
      </c>
      <c r="F40" s="110">
        <v>160</v>
      </c>
      <c r="G40" s="110">
        <v>10</v>
      </c>
      <c r="H40" s="110">
        <v>10</v>
      </c>
      <c r="I40" s="110">
        <v>62</v>
      </c>
      <c r="J40" s="110">
        <v>53</v>
      </c>
      <c r="K40" s="110">
        <v>5</v>
      </c>
      <c r="L40" s="110">
        <v>4</v>
      </c>
      <c r="M40" s="110">
        <v>1</v>
      </c>
      <c r="N40" s="110">
        <v>0</v>
      </c>
      <c r="O40" s="110">
        <v>2</v>
      </c>
      <c r="P40" s="110">
        <v>0</v>
      </c>
      <c r="Q40" s="110">
        <v>0</v>
      </c>
      <c r="R40" s="110">
        <v>0</v>
      </c>
      <c r="S40" s="110">
        <v>1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1">
        <v>0</v>
      </c>
      <c r="AC40" s="112" t="s">
        <v>46</v>
      </c>
      <c r="AD40" s="103">
        <v>249</v>
      </c>
      <c r="AE40" s="103">
        <v>272</v>
      </c>
      <c r="AF40" s="104">
        <f t="shared" si="3"/>
        <v>23</v>
      </c>
      <c r="AG40" s="105">
        <f t="shared" si="19"/>
        <v>9.2369477911646583E-2</v>
      </c>
      <c r="AH40" s="107"/>
    </row>
    <row r="41" spans="1:34" s="106" customFormat="1" ht="43.15" customHeight="1">
      <c r="A41" s="178" t="s">
        <v>11</v>
      </c>
      <c r="B41" s="181" t="s">
        <v>69</v>
      </c>
      <c r="C41" s="16" t="s">
        <v>44</v>
      </c>
      <c r="D41" s="61">
        <f t="shared" si="9"/>
        <v>2420</v>
      </c>
      <c r="E41" s="61">
        <f>SUM(E42:E43)</f>
        <v>892</v>
      </c>
      <c r="F41" s="61">
        <f t="shared" ref="F41:AB41" si="23">SUM(F42:F43)</f>
        <v>557</v>
      </c>
      <c r="G41" s="61">
        <f t="shared" si="23"/>
        <v>23</v>
      </c>
      <c r="H41" s="61">
        <f t="shared" si="23"/>
        <v>27</v>
      </c>
      <c r="I41" s="61">
        <f t="shared" si="23"/>
        <v>344</v>
      </c>
      <c r="J41" s="61">
        <f t="shared" si="23"/>
        <v>275</v>
      </c>
      <c r="K41" s="61">
        <f t="shared" si="23"/>
        <v>30</v>
      </c>
      <c r="L41" s="61">
        <f t="shared" si="23"/>
        <v>24</v>
      </c>
      <c r="M41" s="61">
        <f t="shared" si="23"/>
        <v>20</v>
      </c>
      <c r="N41" s="61">
        <f t="shared" si="23"/>
        <v>67</v>
      </c>
      <c r="O41" s="61">
        <f t="shared" si="23"/>
        <v>35</v>
      </c>
      <c r="P41" s="61">
        <f t="shared" si="23"/>
        <v>10</v>
      </c>
      <c r="Q41" s="61">
        <f t="shared" si="23"/>
        <v>19</v>
      </c>
      <c r="R41" s="61">
        <f t="shared" si="23"/>
        <v>13</v>
      </c>
      <c r="S41" s="61">
        <f t="shared" si="23"/>
        <v>0</v>
      </c>
      <c r="T41" s="61">
        <f t="shared" si="23"/>
        <v>0</v>
      </c>
      <c r="U41" s="61">
        <f t="shared" si="23"/>
        <v>0</v>
      </c>
      <c r="V41" s="61">
        <f t="shared" si="23"/>
        <v>0</v>
      </c>
      <c r="W41" s="61">
        <f t="shared" si="23"/>
        <v>35</v>
      </c>
      <c r="X41" s="61">
        <f t="shared" si="23"/>
        <v>15</v>
      </c>
      <c r="Y41" s="61">
        <f t="shared" si="23"/>
        <v>0</v>
      </c>
      <c r="Z41" s="61">
        <f t="shared" si="23"/>
        <v>33</v>
      </c>
      <c r="AA41" s="61">
        <f t="shared" si="23"/>
        <v>1</v>
      </c>
      <c r="AB41" s="62">
        <f t="shared" si="23"/>
        <v>0</v>
      </c>
      <c r="AC41" s="44" t="s">
        <v>44</v>
      </c>
      <c r="AD41" s="38">
        <f>SUM(AD42:AD43)</f>
        <v>4117</v>
      </c>
      <c r="AE41" s="38">
        <f>SUM(AE42:AE43)</f>
        <v>3519</v>
      </c>
      <c r="AF41" s="49">
        <f t="shared" si="3"/>
        <v>-598</v>
      </c>
      <c r="AG41" s="50">
        <f t="shared" si="19"/>
        <v>-0.14525139664804471</v>
      </c>
      <c r="AH41" s="107"/>
    </row>
    <row r="42" spans="1:34" s="106" customFormat="1" ht="43.15" customHeight="1">
      <c r="A42" s="179"/>
      <c r="B42" s="176"/>
      <c r="C42" s="9" t="s">
        <v>80</v>
      </c>
      <c r="D42" s="94">
        <f t="shared" si="9"/>
        <v>1605</v>
      </c>
      <c r="E42" s="94">
        <v>518</v>
      </c>
      <c r="F42" s="94">
        <v>371</v>
      </c>
      <c r="G42" s="94">
        <v>13</v>
      </c>
      <c r="H42" s="94">
        <v>17</v>
      </c>
      <c r="I42" s="94">
        <v>241</v>
      </c>
      <c r="J42" s="94">
        <v>218</v>
      </c>
      <c r="K42" s="94">
        <v>30</v>
      </c>
      <c r="L42" s="94">
        <v>24</v>
      </c>
      <c r="M42" s="94">
        <v>20</v>
      </c>
      <c r="N42" s="94">
        <v>62</v>
      </c>
      <c r="O42" s="94">
        <v>35</v>
      </c>
      <c r="P42" s="94">
        <v>4</v>
      </c>
      <c r="Q42" s="94">
        <v>19</v>
      </c>
      <c r="R42" s="94">
        <v>13</v>
      </c>
      <c r="S42" s="94">
        <v>0</v>
      </c>
      <c r="T42" s="94">
        <v>0</v>
      </c>
      <c r="U42" s="94">
        <v>0</v>
      </c>
      <c r="V42" s="94">
        <v>0</v>
      </c>
      <c r="W42" s="94">
        <v>5</v>
      </c>
      <c r="X42" s="94">
        <v>15</v>
      </c>
      <c r="Y42" s="94">
        <v>0</v>
      </c>
      <c r="Z42" s="94">
        <v>0</v>
      </c>
      <c r="AA42" s="94">
        <v>0</v>
      </c>
      <c r="AB42" s="95">
        <v>0</v>
      </c>
      <c r="AC42" s="96" t="s">
        <v>45</v>
      </c>
      <c r="AD42" s="97">
        <v>3466</v>
      </c>
      <c r="AE42" s="97">
        <v>2955</v>
      </c>
      <c r="AF42" s="98">
        <f t="shared" si="3"/>
        <v>-511</v>
      </c>
      <c r="AG42" s="99">
        <f t="shared" si="19"/>
        <v>-0.14743219849971148</v>
      </c>
      <c r="AH42" s="107"/>
    </row>
    <row r="43" spans="1:34" s="106" customFormat="1" ht="43.15" customHeight="1">
      <c r="A43" s="180"/>
      <c r="B43" s="182"/>
      <c r="C43" s="10" t="s">
        <v>81</v>
      </c>
      <c r="D43" s="100">
        <f t="shared" si="9"/>
        <v>815</v>
      </c>
      <c r="E43" s="100">
        <v>374</v>
      </c>
      <c r="F43" s="100">
        <v>186</v>
      </c>
      <c r="G43" s="100">
        <v>10</v>
      </c>
      <c r="H43" s="100">
        <v>10</v>
      </c>
      <c r="I43" s="100">
        <v>103</v>
      </c>
      <c r="J43" s="100">
        <v>57</v>
      </c>
      <c r="K43" s="100">
        <v>0</v>
      </c>
      <c r="L43" s="100">
        <v>0</v>
      </c>
      <c r="M43" s="100">
        <v>0</v>
      </c>
      <c r="N43" s="100">
        <v>5</v>
      </c>
      <c r="O43" s="100">
        <v>0</v>
      </c>
      <c r="P43" s="100">
        <v>6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30</v>
      </c>
      <c r="X43" s="100">
        <v>0</v>
      </c>
      <c r="Y43" s="100">
        <v>0</v>
      </c>
      <c r="Z43" s="100">
        <v>33</v>
      </c>
      <c r="AA43" s="100">
        <v>1</v>
      </c>
      <c r="AB43" s="101">
        <v>0</v>
      </c>
      <c r="AC43" s="102" t="s">
        <v>46</v>
      </c>
      <c r="AD43" s="103">
        <v>651</v>
      </c>
      <c r="AE43" s="103">
        <v>564</v>
      </c>
      <c r="AF43" s="108">
        <f t="shared" si="3"/>
        <v>-87</v>
      </c>
      <c r="AG43" s="109">
        <f t="shared" si="19"/>
        <v>-0.13364055299539171</v>
      </c>
      <c r="AH43" s="107"/>
    </row>
    <row r="44" spans="1:34" ht="43.15" customHeight="1">
      <c r="A44" s="183" t="s">
        <v>12</v>
      </c>
      <c r="B44" s="175" t="s">
        <v>70</v>
      </c>
      <c r="C44" s="15" t="s">
        <v>44</v>
      </c>
      <c r="D44" s="57">
        <f t="shared" si="9"/>
        <v>547</v>
      </c>
      <c r="E44" s="57">
        <f>SUM(E45:E46)</f>
        <v>272</v>
      </c>
      <c r="F44" s="57">
        <f t="shared" ref="F44:AB44" si="24">SUM(F45:F46)</f>
        <v>212</v>
      </c>
      <c r="G44" s="57">
        <f t="shared" si="24"/>
        <v>25</v>
      </c>
      <c r="H44" s="57">
        <f t="shared" si="24"/>
        <v>13</v>
      </c>
      <c r="I44" s="57">
        <f t="shared" si="24"/>
        <v>10</v>
      </c>
      <c r="J44" s="57">
        <f t="shared" si="24"/>
        <v>5</v>
      </c>
      <c r="K44" s="57">
        <f t="shared" si="24"/>
        <v>0</v>
      </c>
      <c r="L44" s="57">
        <f t="shared" si="24"/>
        <v>0</v>
      </c>
      <c r="M44" s="57">
        <f t="shared" si="24"/>
        <v>3</v>
      </c>
      <c r="N44" s="57">
        <f t="shared" si="24"/>
        <v>0</v>
      </c>
      <c r="O44" s="57">
        <f t="shared" si="24"/>
        <v>1</v>
      </c>
      <c r="P44" s="57">
        <f t="shared" si="24"/>
        <v>0</v>
      </c>
      <c r="Q44" s="57">
        <f t="shared" si="24"/>
        <v>4</v>
      </c>
      <c r="R44" s="57">
        <f t="shared" si="24"/>
        <v>2</v>
      </c>
      <c r="S44" s="57">
        <f t="shared" si="24"/>
        <v>0</v>
      </c>
      <c r="T44" s="57">
        <f t="shared" si="24"/>
        <v>0</v>
      </c>
      <c r="U44" s="57">
        <f t="shared" si="24"/>
        <v>0</v>
      </c>
      <c r="V44" s="57">
        <f t="shared" si="24"/>
        <v>0</v>
      </c>
      <c r="W44" s="57">
        <f t="shared" si="24"/>
        <v>0</v>
      </c>
      <c r="X44" s="57">
        <f t="shared" si="24"/>
        <v>0</v>
      </c>
      <c r="Y44" s="57">
        <f t="shared" si="24"/>
        <v>0</v>
      </c>
      <c r="Z44" s="57">
        <f t="shared" si="24"/>
        <v>0</v>
      </c>
      <c r="AA44" s="57">
        <f t="shared" si="24"/>
        <v>0</v>
      </c>
      <c r="AB44" s="58">
        <f t="shared" si="24"/>
        <v>0</v>
      </c>
      <c r="AC44" s="37" t="s">
        <v>44</v>
      </c>
      <c r="AD44" s="38">
        <f>SUM(AD45:AD46)</f>
        <v>970</v>
      </c>
      <c r="AE44" s="38">
        <f>SUM(AE45:AE46)</f>
        <v>935</v>
      </c>
      <c r="AF44" s="39">
        <f t="shared" si="3"/>
        <v>-35</v>
      </c>
      <c r="AG44" s="40">
        <f t="shared" si="19"/>
        <v>-3.608247422680412E-2</v>
      </c>
    </row>
    <row r="45" spans="1:34" ht="43.15" customHeight="1">
      <c r="A45" s="179"/>
      <c r="B45" s="176"/>
      <c r="C45" s="9" t="s">
        <v>80</v>
      </c>
      <c r="D45" s="94">
        <f t="shared" si="9"/>
        <v>325</v>
      </c>
      <c r="E45" s="94">
        <v>175</v>
      </c>
      <c r="F45" s="94">
        <v>105</v>
      </c>
      <c r="G45" s="94">
        <v>12</v>
      </c>
      <c r="H45" s="94">
        <v>8</v>
      </c>
      <c r="I45" s="94">
        <v>10</v>
      </c>
      <c r="J45" s="94">
        <v>5</v>
      </c>
      <c r="K45" s="94">
        <v>0</v>
      </c>
      <c r="L45" s="94">
        <v>0</v>
      </c>
      <c r="M45" s="94">
        <v>3</v>
      </c>
      <c r="N45" s="94">
        <v>0</v>
      </c>
      <c r="O45" s="94">
        <v>1</v>
      </c>
      <c r="P45" s="94">
        <v>0</v>
      </c>
      <c r="Q45" s="94">
        <v>4</v>
      </c>
      <c r="R45" s="94">
        <v>2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5">
        <v>0</v>
      </c>
      <c r="AC45" s="96" t="s">
        <v>45</v>
      </c>
      <c r="AD45" s="97">
        <v>885</v>
      </c>
      <c r="AE45" s="97">
        <v>849</v>
      </c>
      <c r="AF45" s="98">
        <f t="shared" si="3"/>
        <v>-36</v>
      </c>
      <c r="AG45" s="99">
        <f t="shared" si="19"/>
        <v>-4.0677966101694912E-2</v>
      </c>
    </row>
    <row r="46" spans="1:34" ht="43.15" customHeight="1">
      <c r="A46" s="184"/>
      <c r="B46" s="177"/>
      <c r="C46" s="10" t="s">
        <v>81</v>
      </c>
      <c r="D46" s="110">
        <f t="shared" si="9"/>
        <v>222</v>
      </c>
      <c r="E46" s="110">
        <v>97</v>
      </c>
      <c r="F46" s="110">
        <v>107</v>
      </c>
      <c r="G46" s="110">
        <v>13</v>
      </c>
      <c r="H46" s="110">
        <v>5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1">
        <v>0</v>
      </c>
      <c r="AC46" s="112" t="s">
        <v>46</v>
      </c>
      <c r="AD46" s="103">
        <v>85</v>
      </c>
      <c r="AE46" s="103">
        <v>86</v>
      </c>
      <c r="AF46" s="108">
        <f t="shared" si="3"/>
        <v>1</v>
      </c>
      <c r="AG46" s="109">
        <f t="shared" si="19"/>
        <v>1.1764705882352941E-2</v>
      </c>
    </row>
    <row r="47" spans="1:34" ht="43.15" customHeight="1">
      <c r="A47" s="178" t="s">
        <v>13</v>
      </c>
      <c r="B47" s="181" t="s">
        <v>84</v>
      </c>
      <c r="C47" s="16" t="s">
        <v>44</v>
      </c>
      <c r="D47" s="61">
        <f t="shared" si="9"/>
        <v>2326</v>
      </c>
      <c r="E47" s="61">
        <f>SUM(E48:E49)</f>
        <v>969</v>
      </c>
      <c r="F47" s="61">
        <f t="shared" ref="F47:AB47" si="25">SUM(F48:F49)</f>
        <v>907</v>
      </c>
      <c r="G47" s="61">
        <f t="shared" si="25"/>
        <v>39</v>
      </c>
      <c r="H47" s="61">
        <f t="shared" si="25"/>
        <v>36</v>
      </c>
      <c r="I47" s="61">
        <f t="shared" si="25"/>
        <v>194</v>
      </c>
      <c r="J47" s="61">
        <f t="shared" si="25"/>
        <v>142</v>
      </c>
      <c r="K47" s="61">
        <f t="shared" si="25"/>
        <v>13</v>
      </c>
      <c r="L47" s="61">
        <f t="shared" si="25"/>
        <v>5</v>
      </c>
      <c r="M47" s="61">
        <f t="shared" si="25"/>
        <v>7</v>
      </c>
      <c r="N47" s="61">
        <f t="shared" si="25"/>
        <v>5</v>
      </c>
      <c r="O47" s="61">
        <f t="shared" si="25"/>
        <v>5</v>
      </c>
      <c r="P47" s="61">
        <f t="shared" si="25"/>
        <v>2</v>
      </c>
      <c r="Q47" s="61">
        <f t="shared" si="25"/>
        <v>0</v>
      </c>
      <c r="R47" s="61">
        <f t="shared" si="25"/>
        <v>2</v>
      </c>
      <c r="S47" s="61">
        <f t="shared" si="25"/>
        <v>0</v>
      </c>
      <c r="T47" s="61">
        <f t="shared" si="25"/>
        <v>0</v>
      </c>
      <c r="U47" s="61">
        <f t="shared" si="25"/>
        <v>0</v>
      </c>
      <c r="V47" s="61">
        <f t="shared" si="25"/>
        <v>0</v>
      </c>
      <c r="W47" s="61">
        <f t="shared" si="25"/>
        <v>0</v>
      </c>
      <c r="X47" s="61">
        <f t="shared" si="25"/>
        <v>0</v>
      </c>
      <c r="Y47" s="61">
        <f t="shared" si="25"/>
        <v>0</v>
      </c>
      <c r="Z47" s="61">
        <f t="shared" si="25"/>
        <v>0</v>
      </c>
      <c r="AA47" s="61">
        <f t="shared" si="25"/>
        <v>0</v>
      </c>
      <c r="AB47" s="62">
        <f t="shared" si="25"/>
        <v>0</v>
      </c>
      <c r="AC47" s="44" t="s">
        <v>44</v>
      </c>
      <c r="AD47" s="38">
        <f>SUM(AD48:AD49)</f>
        <v>7164</v>
      </c>
      <c r="AE47" s="38">
        <f>SUM(AE48:AE49)</f>
        <v>6508</v>
      </c>
      <c r="AF47" s="39">
        <f t="shared" si="3"/>
        <v>-656</v>
      </c>
      <c r="AG47" s="40">
        <f t="shared" si="19"/>
        <v>-9.1568955890563936E-2</v>
      </c>
    </row>
    <row r="48" spans="1:34" ht="43.15" customHeight="1">
      <c r="A48" s="179"/>
      <c r="B48" s="176"/>
      <c r="C48" s="9" t="s">
        <v>80</v>
      </c>
      <c r="D48" s="94">
        <f>SUM(E48:AB48)</f>
        <v>1100</v>
      </c>
      <c r="E48" s="94">
        <v>457</v>
      </c>
      <c r="F48" s="94">
        <v>366</v>
      </c>
      <c r="G48" s="94">
        <v>19</v>
      </c>
      <c r="H48" s="94">
        <v>21</v>
      </c>
      <c r="I48" s="94">
        <v>134</v>
      </c>
      <c r="J48" s="94">
        <v>76</v>
      </c>
      <c r="K48" s="94">
        <v>12</v>
      </c>
      <c r="L48" s="94">
        <v>4</v>
      </c>
      <c r="M48" s="94">
        <v>5</v>
      </c>
      <c r="N48" s="94">
        <v>5</v>
      </c>
      <c r="O48" s="94">
        <v>0</v>
      </c>
      <c r="P48" s="94">
        <v>1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5">
        <v>0</v>
      </c>
      <c r="AC48" s="96" t="s">
        <v>45</v>
      </c>
      <c r="AD48" s="97">
        <v>5754</v>
      </c>
      <c r="AE48" s="97">
        <v>5087</v>
      </c>
      <c r="AF48" s="98">
        <f t="shared" si="3"/>
        <v>-667</v>
      </c>
      <c r="AG48" s="99">
        <f t="shared" si="19"/>
        <v>-0.11591936044490789</v>
      </c>
    </row>
    <row r="49" spans="1:33" ht="43.15" customHeight="1">
      <c r="A49" s="180"/>
      <c r="B49" s="182"/>
      <c r="C49" s="10" t="s">
        <v>81</v>
      </c>
      <c r="D49" s="100">
        <f t="shared" si="9"/>
        <v>1226</v>
      </c>
      <c r="E49" s="100">
        <v>512</v>
      </c>
      <c r="F49" s="100">
        <v>541</v>
      </c>
      <c r="G49" s="100">
        <v>20</v>
      </c>
      <c r="H49" s="100">
        <v>15</v>
      </c>
      <c r="I49" s="100">
        <v>60</v>
      </c>
      <c r="J49" s="100">
        <v>66</v>
      </c>
      <c r="K49" s="100">
        <v>1</v>
      </c>
      <c r="L49" s="100">
        <v>1</v>
      </c>
      <c r="M49" s="100">
        <v>2</v>
      </c>
      <c r="N49" s="100">
        <v>0</v>
      </c>
      <c r="O49" s="100">
        <v>5</v>
      </c>
      <c r="P49" s="100">
        <v>1</v>
      </c>
      <c r="Q49" s="100">
        <v>0</v>
      </c>
      <c r="R49" s="100">
        <v>2</v>
      </c>
      <c r="S49" s="100">
        <v>0</v>
      </c>
      <c r="T49" s="100">
        <v>0</v>
      </c>
      <c r="U49" s="100">
        <v>0</v>
      </c>
      <c r="V49" s="100">
        <v>0</v>
      </c>
      <c r="W49" s="100">
        <v>0</v>
      </c>
      <c r="X49" s="100">
        <v>0</v>
      </c>
      <c r="Y49" s="100">
        <v>0</v>
      </c>
      <c r="Z49" s="100">
        <v>0</v>
      </c>
      <c r="AA49" s="100">
        <v>0</v>
      </c>
      <c r="AB49" s="101">
        <v>0</v>
      </c>
      <c r="AC49" s="102" t="s">
        <v>46</v>
      </c>
      <c r="AD49" s="97">
        <v>1410</v>
      </c>
      <c r="AE49" s="97">
        <v>1421</v>
      </c>
      <c r="AF49" s="104">
        <f t="shared" si="3"/>
        <v>11</v>
      </c>
      <c r="AG49" s="105">
        <f t="shared" si="19"/>
        <v>7.801418439716312E-3</v>
      </c>
    </row>
    <row r="50" spans="1:33" ht="43.15" customHeight="1">
      <c r="A50" s="183" t="s">
        <v>48</v>
      </c>
      <c r="B50" s="175" t="s">
        <v>55</v>
      </c>
      <c r="C50" s="15" t="s">
        <v>44</v>
      </c>
      <c r="D50" s="57">
        <f t="shared" si="9"/>
        <v>127</v>
      </c>
      <c r="E50" s="57">
        <f>SUM(E51:E52)</f>
        <v>35</v>
      </c>
      <c r="F50" s="57">
        <f t="shared" ref="F50:AB50" si="26">SUM(F51:F52)</f>
        <v>34</v>
      </c>
      <c r="G50" s="57">
        <f t="shared" si="26"/>
        <v>7</v>
      </c>
      <c r="H50" s="57">
        <f t="shared" si="26"/>
        <v>5</v>
      </c>
      <c r="I50" s="57">
        <f t="shared" si="26"/>
        <v>7</v>
      </c>
      <c r="J50" s="57">
        <f t="shared" si="26"/>
        <v>5</v>
      </c>
      <c r="K50" s="57">
        <f t="shared" si="26"/>
        <v>14</v>
      </c>
      <c r="L50" s="57">
        <f t="shared" si="26"/>
        <v>14</v>
      </c>
      <c r="M50" s="57">
        <f t="shared" si="26"/>
        <v>0</v>
      </c>
      <c r="N50" s="57">
        <f t="shared" si="26"/>
        <v>5</v>
      </c>
      <c r="O50" s="57">
        <f t="shared" si="26"/>
        <v>0</v>
      </c>
      <c r="P50" s="57">
        <f t="shared" si="26"/>
        <v>1</v>
      </c>
      <c r="Q50" s="57">
        <f t="shared" si="26"/>
        <v>0</v>
      </c>
      <c r="R50" s="57">
        <f t="shared" si="26"/>
        <v>0</v>
      </c>
      <c r="S50" s="57">
        <f t="shared" si="26"/>
        <v>0</v>
      </c>
      <c r="T50" s="57">
        <f t="shared" si="26"/>
        <v>0</v>
      </c>
      <c r="U50" s="57">
        <f t="shared" si="26"/>
        <v>0</v>
      </c>
      <c r="V50" s="57">
        <f t="shared" si="26"/>
        <v>0</v>
      </c>
      <c r="W50" s="57">
        <f t="shared" si="26"/>
        <v>0</v>
      </c>
      <c r="X50" s="57">
        <f t="shared" si="26"/>
        <v>0</v>
      </c>
      <c r="Y50" s="57">
        <f t="shared" si="26"/>
        <v>0</v>
      </c>
      <c r="Z50" s="57">
        <f t="shared" si="26"/>
        <v>0</v>
      </c>
      <c r="AA50" s="57">
        <f t="shared" si="26"/>
        <v>0</v>
      </c>
      <c r="AB50" s="58">
        <f t="shared" si="26"/>
        <v>0</v>
      </c>
      <c r="AC50" s="37" t="s">
        <v>44</v>
      </c>
      <c r="AD50" s="26">
        <f>SUM(AD51:AD52)</f>
        <v>293</v>
      </c>
      <c r="AE50" s="26">
        <f>SUM(AE51:AE52)</f>
        <v>231</v>
      </c>
      <c r="AF50" s="39">
        <f t="shared" si="3"/>
        <v>-62</v>
      </c>
      <c r="AG50" s="40">
        <f t="shared" si="19"/>
        <v>-0.21160409556313994</v>
      </c>
    </row>
    <row r="51" spans="1:33" ht="43.15" customHeight="1">
      <c r="A51" s="179"/>
      <c r="B51" s="176"/>
      <c r="C51" s="9" t="s">
        <v>80</v>
      </c>
      <c r="D51" s="94">
        <f t="shared" si="9"/>
        <v>69</v>
      </c>
      <c r="E51" s="94">
        <v>18</v>
      </c>
      <c r="F51" s="94">
        <v>13</v>
      </c>
      <c r="G51" s="94">
        <v>5</v>
      </c>
      <c r="H51" s="94">
        <v>3</v>
      </c>
      <c r="I51" s="94">
        <v>5</v>
      </c>
      <c r="J51" s="94">
        <v>3</v>
      </c>
      <c r="K51" s="94">
        <v>10</v>
      </c>
      <c r="L51" s="94">
        <v>10</v>
      </c>
      <c r="M51" s="94">
        <v>0</v>
      </c>
      <c r="N51" s="94">
        <v>1</v>
      </c>
      <c r="O51" s="94">
        <v>0</v>
      </c>
      <c r="P51" s="94">
        <v>1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5">
        <v>0</v>
      </c>
      <c r="AC51" s="96" t="s">
        <v>45</v>
      </c>
      <c r="AD51" s="97">
        <v>242</v>
      </c>
      <c r="AE51" s="97">
        <v>218</v>
      </c>
      <c r="AF51" s="98">
        <f t="shared" si="3"/>
        <v>-24</v>
      </c>
      <c r="AG51" s="99">
        <f t="shared" si="19"/>
        <v>-9.9173553719008267E-2</v>
      </c>
    </row>
    <row r="52" spans="1:33" ht="43.15" customHeight="1">
      <c r="A52" s="184"/>
      <c r="B52" s="177"/>
      <c r="C52" s="10" t="s">
        <v>81</v>
      </c>
      <c r="D52" s="110">
        <f t="shared" si="9"/>
        <v>58</v>
      </c>
      <c r="E52" s="110">
        <v>17</v>
      </c>
      <c r="F52" s="110">
        <v>21</v>
      </c>
      <c r="G52" s="110">
        <v>2</v>
      </c>
      <c r="H52" s="110">
        <v>2</v>
      </c>
      <c r="I52" s="110">
        <v>2</v>
      </c>
      <c r="J52" s="110">
        <v>2</v>
      </c>
      <c r="K52" s="110">
        <v>4</v>
      </c>
      <c r="L52" s="110">
        <v>4</v>
      </c>
      <c r="M52" s="110">
        <v>0</v>
      </c>
      <c r="N52" s="110">
        <v>4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  <c r="AC52" s="112" t="s">
        <v>46</v>
      </c>
      <c r="AD52" s="103">
        <v>51</v>
      </c>
      <c r="AE52" s="103">
        <v>13</v>
      </c>
      <c r="AF52" s="104">
        <f t="shared" si="3"/>
        <v>-38</v>
      </c>
      <c r="AG52" s="99">
        <f t="shared" si="19"/>
        <v>-0.74509803921568629</v>
      </c>
    </row>
    <row r="53" spans="1:33" s="93" customFormat="1" ht="43.15" customHeight="1">
      <c r="A53" s="178" t="s">
        <v>49</v>
      </c>
      <c r="B53" s="181" t="s">
        <v>71</v>
      </c>
      <c r="C53" s="16" t="s">
        <v>44</v>
      </c>
      <c r="D53" s="61">
        <f t="shared" si="9"/>
        <v>303</v>
      </c>
      <c r="E53" s="61">
        <f>SUM(E54:E55)</f>
        <v>139</v>
      </c>
      <c r="F53" s="61">
        <f t="shared" ref="F53:AB53" si="27">SUM(F54:F55)</f>
        <v>100</v>
      </c>
      <c r="G53" s="61">
        <f t="shared" si="27"/>
        <v>2</v>
      </c>
      <c r="H53" s="61">
        <f t="shared" si="27"/>
        <v>3</v>
      </c>
      <c r="I53" s="61">
        <f t="shared" si="27"/>
        <v>31</v>
      </c>
      <c r="J53" s="61">
        <f t="shared" si="27"/>
        <v>13</v>
      </c>
      <c r="K53" s="61">
        <f t="shared" si="27"/>
        <v>10</v>
      </c>
      <c r="L53" s="61">
        <f t="shared" si="27"/>
        <v>5</v>
      </c>
      <c r="M53" s="61">
        <f t="shared" si="27"/>
        <v>0</v>
      </c>
      <c r="N53" s="61">
        <f t="shared" si="27"/>
        <v>0</v>
      </c>
      <c r="O53" s="61">
        <f t="shared" si="27"/>
        <v>0</v>
      </c>
      <c r="P53" s="61">
        <f t="shared" si="27"/>
        <v>0</v>
      </c>
      <c r="Q53" s="61">
        <f t="shared" si="27"/>
        <v>0</v>
      </c>
      <c r="R53" s="61">
        <f t="shared" si="27"/>
        <v>0</v>
      </c>
      <c r="S53" s="61">
        <f t="shared" si="27"/>
        <v>0</v>
      </c>
      <c r="T53" s="61">
        <f t="shared" si="27"/>
        <v>0</v>
      </c>
      <c r="U53" s="61">
        <f t="shared" si="27"/>
        <v>0</v>
      </c>
      <c r="V53" s="61">
        <f t="shared" si="27"/>
        <v>0</v>
      </c>
      <c r="W53" s="61">
        <f t="shared" si="27"/>
        <v>0</v>
      </c>
      <c r="X53" s="61">
        <f t="shared" si="27"/>
        <v>0</v>
      </c>
      <c r="Y53" s="61">
        <f t="shared" si="27"/>
        <v>0</v>
      </c>
      <c r="Z53" s="61">
        <f t="shared" si="27"/>
        <v>0</v>
      </c>
      <c r="AA53" s="61">
        <f t="shared" si="27"/>
        <v>0</v>
      </c>
      <c r="AB53" s="62">
        <f t="shared" si="27"/>
        <v>0</v>
      </c>
      <c r="AC53" s="44" t="s">
        <v>44</v>
      </c>
      <c r="AD53" s="38">
        <f>SUM(AD54:AD55)</f>
        <v>658</v>
      </c>
      <c r="AE53" s="38">
        <f>SUM(AE54:AE55)</f>
        <v>684</v>
      </c>
      <c r="AF53" s="39">
        <f t="shared" si="3"/>
        <v>26</v>
      </c>
      <c r="AG53" s="40">
        <f t="shared" si="19"/>
        <v>3.9513677811550151E-2</v>
      </c>
    </row>
    <row r="54" spans="1:33" s="93" customFormat="1" ht="43.15" customHeight="1">
      <c r="A54" s="179"/>
      <c r="B54" s="176"/>
      <c r="C54" s="9" t="s">
        <v>80</v>
      </c>
      <c r="D54" s="94">
        <f t="shared" si="9"/>
        <v>194</v>
      </c>
      <c r="E54" s="94">
        <v>93</v>
      </c>
      <c r="F54" s="94">
        <v>64</v>
      </c>
      <c r="G54" s="94">
        <v>1</v>
      </c>
      <c r="H54" s="94">
        <v>2</v>
      </c>
      <c r="I54" s="94">
        <v>15</v>
      </c>
      <c r="J54" s="94">
        <v>7</v>
      </c>
      <c r="K54" s="94">
        <v>8</v>
      </c>
      <c r="L54" s="94">
        <v>4</v>
      </c>
      <c r="M54" s="94">
        <v>0</v>
      </c>
      <c r="N54" s="94">
        <v>0</v>
      </c>
      <c r="O54" s="94">
        <v>0</v>
      </c>
      <c r="P54" s="94">
        <v>0</v>
      </c>
      <c r="Q54" s="94">
        <v>0</v>
      </c>
      <c r="R54" s="94">
        <v>0</v>
      </c>
      <c r="S54" s="94">
        <v>0</v>
      </c>
      <c r="T54" s="94">
        <v>0</v>
      </c>
      <c r="U54" s="94">
        <v>0</v>
      </c>
      <c r="V54" s="94">
        <v>0</v>
      </c>
      <c r="W54" s="94">
        <v>0</v>
      </c>
      <c r="X54" s="94">
        <v>0</v>
      </c>
      <c r="Y54" s="94">
        <v>0</v>
      </c>
      <c r="Z54" s="94">
        <v>0</v>
      </c>
      <c r="AA54" s="94">
        <v>0</v>
      </c>
      <c r="AB54" s="95">
        <v>0</v>
      </c>
      <c r="AC54" s="96" t="s">
        <v>45</v>
      </c>
      <c r="AD54" s="97">
        <v>588</v>
      </c>
      <c r="AE54" s="97">
        <v>592</v>
      </c>
      <c r="AF54" s="98">
        <f t="shared" si="3"/>
        <v>4</v>
      </c>
      <c r="AG54" s="99">
        <f t="shared" si="19"/>
        <v>6.8027210884353739E-3</v>
      </c>
    </row>
    <row r="55" spans="1:33" s="93" customFormat="1" ht="43.15" customHeight="1">
      <c r="A55" s="180"/>
      <c r="B55" s="182"/>
      <c r="C55" s="10" t="s">
        <v>81</v>
      </c>
      <c r="D55" s="100">
        <f t="shared" si="9"/>
        <v>109</v>
      </c>
      <c r="E55" s="100">
        <v>46</v>
      </c>
      <c r="F55" s="100">
        <v>36</v>
      </c>
      <c r="G55" s="100">
        <v>1</v>
      </c>
      <c r="H55" s="100">
        <v>1</v>
      </c>
      <c r="I55" s="100">
        <v>16</v>
      </c>
      <c r="J55" s="100">
        <v>6</v>
      </c>
      <c r="K55" s="100">
        <v>2</v>
      </c>
      <c r="L55" s="100">
        <v>1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100">
        <v>0</v>
      </c>
      <c r="AB55" s="101">
        <v>0</v>
      </c>
      <c r="AC55" s="102" t="s">
        <v>46</v>
      </c>
      <c r="AD55" s="103">
        <v>70</v>
      </c>
      <c r="AE55" s="103">
        <v>92</v>
      </c>
      <c r="AF55" s="104">
        <f t="shared" si="3"/>
        <v>22</v>
      </c>
      <c r="AG55" s="105">
        <f t="shared" si="19"/>
        <v>0.31428571428571428</v>
      </c>
    </row>
    <row r="56" spans="1:33" ht="43.15" customHeight="1">
      <c r="A56" s="171" t="s">
        <v>50</v>
      </c>
      <c r="B56" s="173" t="s">
        <v>75</v>
      </c>
      <c r="C56" s="15" t="s">
        <v>44</v>
      </c>
      <c r="D56" s="57">
        <f t="shared" si="9"/>
        <v>254</v>
      </c>
      <c r="E56" s="57">
        <f>SUM(E57:E58)</f>
        <v>45</v>
      </c>
      <c r="F56" s="57">
        <f t="shared" ref="F56:AB56" si="28">SUM(F57:F58)</f>
        <v>43</v>
      </c>
      <c r="G56" s="57">
        <f t="shared" si="28"/>
        <v>3</v>
      </c>
      <c r="H56" s="57">
        <f t="shared" si="28"/>
        <v>4</v>
      </c>
      <c r="I56" s="57">
        <f t="shared" si="28"/>
        <v>56</v>
      </c>
      <c r="J56" s="57">
        <f t="shared" si="28"/>
        <v>72</v>
      </c>
      <c r="K56" s="57">
        <f t="shared" si="28"/>
        <v>4</v>
      </c>
      <c r="L56" s="57">
        <f t="shared" si="28"/>
        <v>2</v>
      </c>
      <c r="M56" s="57">
        <f t="shared" si="28"/>
        <v>3</v>
      </c>
      <c r="N56" s="57">
        <f t="shared" si="28"/>
        <v>0</v>
      </c>
      <c r="O56" s="57">
        <f t="shared" si="28"/>
        <v>13</v>
      </c>
      <c r="P56" s="57">
        <f t="shared" si="28"/>
        <v>9</v>
      </c>
      <c r="Q56" s="57">
        <f t="shared" si="28"/>
        <v>0</v>
      </c>
      <c r="R56" s="57">
        <f t="shared" si="28"/>
        <v>0</v>
      </c>
      <c r="S56" s="57">
        <f t="shared" si="28"/>
        <v>0</v>
      </c>
      <c r="T56" s="57">
        <f t="shared" si="28"/>
        <v>0</v>
      </c>
      <c r="U56" s="57">
        <f t="shared" si="28"/>
        <v>0</v>
      </c>
      <c r="V56" s="57">
        <f t="shared" si="28"/>
        <v>0</v>
      </c>
      <c r="W56" s="57">
        <f t="shared" si="28"/>
        <v>0</v>
      </c>
      <c r="X56" s="57">
        <f t="shared" si="28"/>
        <v>0</v>
      </c>
      <c r="Y56" s="57">
        <f t="shared" si="28"/>
        <v>0</v>
      </c>
      <c r="Z56" s="57">
        <f t="shared" si="28"/>
        <v>0</v>
      </c>
      <c r="AA56" s="57">
        <f t="shared" si="28"/>
        <v>0</v>
      </c>
      <c r="AB56" s="58">
        <f t="shared" si="28"/>
        <v>0</v>
      </c>
      <c r="AC56" s="37" t="s">
        <v>44</v>
      </c>
      <c r="AD56" s="38">
        <f>SUM(AD57:AD58)</f>
        <v>658</v>
      </c>
      <c r="AE56" s="38">
        <f>SUM(AE57:AE58)</f>
        <v>700</v>
      </c>
      <c r="AF56" s="39">
        <f t="shared" si="3"/>
        <v>42</v>
      </c>
      <c r="AG56" s="40">
        <f t="shared" si="19"/>
        <v>6.3829787234042548E-2</v>
      </c>
    </row>
    <row r="57" spans="1:33" ht="43.15" customHeight="1">
      <c r="A57" s="166"/>
      <c r="B57" s="169"/>
      <c r="C57" s="9" t="s">
        <v>80</v>
      </c>
      <c r="D57" s="53">
        <f t="shared" si="9"/>
        <v>118</v>
      </c>
      <c r="E57" s="53">
        <v>17</v>
      </c>
      <c r="F57" s="53">
        <v>18</v>
      </c>
      <c r="G57" s="53">
        <v>1</v>
      </c>
      <c r="H57" s="53">
        <v>3</v>
      </c>
      <c r="I57" s="53">
        <v>22</v>
      </c>
      <c r="J57" s="53">
        <v>34</v>
      </c>
      <c r="K57" s="53">
        <v>4</v>
      </c>
      <c r="L57" s="53">
        <v>0</v>
      </c>
      <c r="M57" s="53">
        <v>3</v>
      </c>
      <c r="N57" s="53">
        <v>0</v>
      </c>
      <c r="O57" s="53">
        <v>11</v>
      </c>
      <c r="P57" s="53">
        <v>5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4">
        <v>0</v>
      </c>
      <c r="AC57" s="29" t="s">
        <v>45</v>
      </c>
      <c r="AD57" s="30">
        <v>521</v>
      </c>
      <c r="AE57" s="30">
        <v>557</v>
      </c>
      <c r="AF57" s="31">
        <f t="shared" si="3"/>
        <v>36</v>
      </c>
      <c r="AG57" s="32">
        <f t="shared" si="19"/>
        <v>6.9097888675623803E-2</v>
      </c>
    </row>
    <row r="58" spans="1:33" ht="43.15" customHeight="1">
      <c r="A58" s="172"/>
      <c r="B58" s="174"/>
      <c r="C58" s="10" t="s">
        <v>81</v>
      </c>
      <c r="D58" s="59">
        <f t="shared" si="9"/>
        <v>136</v>
      </c>
      <c r="E58" s="59">
        <v>28</v>
      </c>
      <c r="F58" s="59">
        <v>25</v>
      </c>
      <c r="G58" s="59">
        <v>2</v>
      </c>
      <c r="H58" s="59">
        <v>1</v>
      </c>
      <c r="I58" s="59">
        <v>34</v>
      </c>
      <c r="J58" s="59">
        <v>38</v>
      </c>
      <c r="K58" s="59">
        <v>0</v>
      </c>
      <c r="L58" s="59">
        <v>2</v>
      </c>
      <c r="M58" s="59">
        <v>0</v>
      </c>
      <c r="N58" s="59">
        <v>0</v>
      </c>
      <c r="O58" s="59">
        <v>2</v>
      </c>
      <c r="P58" s="59">
        <v>4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60">
        <v>0</v>
      </c>
      <c r="AC58" s="41" t="s">
        <v>52</v>
      </c>
      <c r="AD58" s="34">
        <v>137</v>
      </c>
      <c r="AE58" s="34">
        <v>143</v>
      </c>
      <c r="AF58" s="42">
        <f t="shared" si="3"/>
        <v>6</v>
      </c>
      <c r="AG58" s="43">
        <f t="shared" si="19"/>
        <v>4.3795620437956206E-2</v>
      </c>
    </row>
    <row r="59" spans="1:33" s="93" customFormat="1" ht="43.15" customHeight="1">
      <c r="A59" s="183" t="s">
        <v>51</v>
      </c>
      <c r="B59" s="175" t="s">
        <v>72</v>
      </c>
      <c r="C59" s="15" t="s">
        <v>44</v>
      </c>
      <c r="D59" s="57">
        <f t="shared" si="9"/>
        <v>285</v>
      </c>
      <c r="E59" s="57">
        <f>SUM(E60:E61)</f>
        <v>85</v>
      </c>
      <c r="F59" s="57">
        <f t="shared" ref="F59:AB59" si="29">SUM(F60:F61)</f>
        <v>84</v>
      </c>
      <c r="G59" s="57">
        <f t="shared" si="29"/>
        <v>0</v>
      </c>
      <c r="H59" s="57">
        <f t="shared" si="29"/>
        <v>0</v>
      </c>
      <c r="I59" s="57">
        <f t="shared" si="29"/>
        <v>46</v>
      </c>
      <c r="J59" s="57">
        <f t="shared" si="29"/>
        <v>50</v>
      </c>
      <c r="K59" s="57">
        <f t="shared" si="29"/>
        <v>9</v>
      </c>
      <c r="L59" s="57">
        <f t="shared" si="29"/>
        <v>10</v>
      </c>
      <c r="M59" s="57">
        <f t="shared" si="29"/>
        <v>1</v>
      </c>
      <c r="N59" s="57">
        <f t="shared" si="29"/>
        <v>0</v>
      </c>
      <c r="O59" s="57">
        <f t="shared" si="29"/>
        <v>0</v>
      </c>
      <c r="P59" s="57">
        <f t="shared" si="29"/>
        <v>0</v>
      </c>
      <c r="Q59" s="57">
        <f t="shared" si="29"/>
        <v>0</v>
      </c>
      <c r="R59" s="57">
        <f t="shared" si="29"/>
        <v>0</v>
      </c>
      <c r="S59" s="57">
        <f t="shared" si="29"/>
        <v>0</v>
      </c>
      <c r="T59" s="57">
        <f t="shared" si="29"/>
        <v>0</v>
      </c>
      <c r="U59" s="57">
        <f t="shared" si="29"/>
        <v>0</v>
      </c>
      <c r="V59" s="57">
        <f t="shared" si="29"/>
        <v>0</v>
      </c>
      <c r="W59" s="57">
        <f t="shared" si="29"/>
        <v>0</v>
      </c>
      <c r="X59" s="57">
        <f t="shared" si="29"/>
        <v>0</v>
      </c>
      <c r="Y59" s="57">
        <f t="shared" si="29"/>
        <v>0</v>
      </c>
      <c r="Z59" s="57">
        <f t="shared" si="29"/>
        <v>0</v>
      </c>
      <c r="AA59" s="57">
        <f t="shared" si="29"/>
        <v>0</v>
      </c>
      <c r="AB59" s="58">
        <f t="shared" si="29"/>
        <v>0</v>
      </c>
      <c r="AC59" s="37" t="s">
        <v>44</v>
      </c>
      <c r="AD59" s="38">
        <f>SUM(AD60:AD61)</f>
        <v>365</v>
      </c>
      <c r="AE59" s="38">
        <f>SUM(AE60:AE61)</f>
        <v>557</v>
      </c>
      <c r="AF59" s="39">
        <f t="shared" si="3"/>
        <v>192</v>
      </c>
      <c r="AG59" s="40">
        <f t="shared" si="19"/>
        <v>0.52602739726027392</v>
      </c>
    </row>
    <row r="60" spans="1:33" s="93" customFormat="1" ht="43.15" customHeight="1">
      <c r="A60" s="179"/>
      <c r="B60" s="176"/>
      <c r="C60" s="9" t="s">
        <v>80</v>
      </c>
      <c r="D60" s="94">
        <f t="shared" si="9"/>
        <v>166</v>
      </c>
      <c r="E60" s="94">
        <v>56</v>
      </c>
      <c r="F60" s="94">
        <v>51</v>
      </c>
      <c r="G60" s="94">
        <v>0</v>
      </c>
      <c r="H60" s="94">
        <v>0</v>
      </c>
      <c r="I60" s="94">
        <v>22</v>
      </c>
      <c r="J60" s="94">
        <v>25</v>
      </c>
      <c r="K60" s="94">
        <v>5</v>
      </c>
      <c r="L60" s="94">
        <v>6</v>
      </c>
      <c r="M60" s="94">
        <v>1</v>
      </c>
      <c r="N60" s="94">
        <v>0</v>
      </c>
      <c r="O60" s="94">
        <v>0</v>
      </c>
      <c r="P60" s="94">
        <v>0</v>
      </c>
      <c r="Q60" s="94">
        <v>0</v>
      </c>
      <c r="R60" s="94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  <c r="Y60" s="94">
        <v>0</v>
      </c>
      <c r="Z60" s="94">
        <v>0</v>
      </c>
      <c r="AA60" s="94">
        <v>0</v>
      </c>
      <c r="AB60" s="94">
        <v>0</v>
      </c>
      <c r="AC60" s="96" t="s">
        <v>45</v>
      </c>
      <c r="AD60" s="97">
        <v>327</v>
      </c>
      <c r="AE60" s="97">
        <v>505</v>
      </c>
      <c r="AF60" s="98">
        <f t="shared" si="3"/>
        <v>178</v>
      </c>
      <c r="AG60" s="99">
        <f t="shared" si="19"/>
        <v>0.54434250764525993</v>
      </c>
    </row>
    <row r="61" spans="1:33" s="93" customFormat="1" ht="43.15" customHeight="1" thickBot="1">
      <c r="A61" s="185"/>
      <c r="B61" s="186"/>
      <c r="C61" s="11" t="s">
        <v>81</v>
      </c>
      <c r="D61" s="113">
        <f t="shared" si="9"/>
        <v>119</v>
      </c>
      <c r="E61" s="114">
        <v>29</v>
      </c>
      <c r="F61" s="114">
        <v>33</v>
      </c>
      <c r="G61" s="114">
        <v>0</v>
      </c>
      <c r="H61" s="114">
        <v>0</v>
      </c>
      <c r="I61" s="114">
        <v>24</v>
      </c>
      <c r="J61" s="114">
        <v>25</v>
      </c>
      <c r="K61" s="114">
        <v>4</v>
      </c>
      <c r="L61" s="114">
        <v>4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0</v>
      </c>
      <c r="Y61" s="114">
        <v>0</v>
      </c>
      <c r="Z61" s="114">
        <v>0</v>
      </c>
      <c r="AA61" s="114">
        <v>0</v>
      </c>
      <c r="AB61" s="114">
        <v>0</v>
      </c>
      <c r="AC61" s="115" t="s">
        <v>46</v>
      </c>
      <c r="AD61" s="116">
        <v>38</v>
      </c>
      <c r="AE61" s="116">
        <v>52</v>
      </c>
      <c r="AF61" s="117">
        <f t="shared" si="3"/>
        <v>14</v>
      </c>
      <c r="AG61" s="118">
        <f t="shared" si="19"/>
        <v>0.36842105263157893</v>
      </c>
    </row>
    <row r="62" spans="1:33">
      <c r="AG62" s="3"/>
    </row>
  </sheetData>
  <mergeCells count="60">
    <mergeCell ref="A1:AG1"/>
    <mergeCell ref="E3:F3"/>
    <mergeCell ref="AA3:AB3"/>
    <mergeCell ref="Y3:Z3"/>
    <mergeCell ref="W3:X3"/>
    <mergeCell ref="U3:V3"/>
    <mergeCell ref="S3:T3"/>
    <mergeCell ref="Q3:R3"/>
    <mergeCell ref="O3:P3"/>
    <mergeCell ref="M3:N3"/>
    <mergeCell ref="K3:L3"/>
    <mergeCell ref="I3:J3"/>
    <mergeCell ref="A2:B4"/>
    <mergeCell ref="D3:D4"/>
    <mergeCell ref="G3:H3"/>
    <mergeCell ref="AF3:AF4"/>
    <mergeCell ref="A53:A55"/>
    <mergeCell ref="A50:A52"/>
    <mergeCell ref="B50:B52"/>
    <mergeCell ref="A59:A61"/>
    <mergeCell ref="A56:A58"/>
    <mergeCell ref="B56:B58"/>
    <mergeCell ref="B59:B61"/>
    <mergeCell ref="B53:B55"/>
    <mergeCell ref="A41:A43"/>
    <mergeCell ref="B38:B40"/>
    <mergeCell ref="A44:A46"/>
    <mergeCell ref="A47:A49"/>
    <mergeCell ref="B44:B46"/>
    <mergeCell ref="B47:B49"/>
    <mergeCell ref="B41:B43"/>
    <mergeCell ref="A35:A37"/>
    <mergeCell ref="B32:B34"/>
    <mergeCell ref="B35:B37"/>
    <mergeCell ref="A38:A40"/>
    <mergeCell ref="A26:A28"/>
    <mergeCell ref="A29:A31"/>
    <mergeCell ref="B26:B28"/>
    <mergeCell ref="B29:B31"/>
    <mergeCell ref="A32:A34"/>
    <mergeCell ref="A23:A25"/>
    <mergeCell ref="B23:B25"/>
    <mergeCell ref="A8:A10"/>
    <mergeCell ref="A11:A13"/>
    <mergeCell ref="B8:B10"/>
    <mergeCell ref="B11:B13"/>
    <mergeCell ref="A20:A22"/>
    <mergeCell ref="B20:B22"/>
    <mergeCell ref="A14:A16"/>
    <mergeCell ref="A17:A19"/>
    <mergeCell ref="B14:B16"/>
    <mergeCell ref="B17:B19"/>
    <mergeCell ref="AG3:AG4"/>
    <mergeCell ref="AC2:AG2"/>
    <mergeCell ref="A5:B7"/>
    <mergeCell ref="AC3:AC4"/>
    <mergeCell ref="AD3:AD4"/>
    <mergeCell ref="AE3:AE4"/>
    <mergeCell ref="C2:AB2"/>
    <mergeCell ref="C3:C4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40" orientation="landscape" r:id="rId1"/>
  <headerFooter alignWithMargins="0"/>
  <rowBreaks count="2" manualBreakCount="2">
    <brk id="28" max="32" man="1"/>
    <brk id="5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국지도, 지방도(5)</vt:lpstr>
      <vt:lpstr>시도집계표(18)</vt:lpstr>
      <vt:lpstr>'국지도, 지방도(5)'!Print_Area</vt:lpstr>
      <vt:lpstr>'시도집계표(18)'!Print_Area</vt:lpstr>
      <vt:lpstr>'시도집계표(18)'!Print_Titles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사용자</cp:lastModifiedBy>
  <cp:lastPrinted>2023-11-06T01:28:17Z</cp:lastPrinted>
  <dcterms:created xsi:type="dcterms:W3CDTF">2006-09-28T06:43:19Z</dcterms:created>
  <dcterms:modified xsi:type="dcterms:W3CDTF">2024-10-31T01:48:40Z</dcterms:modified>
</cp:coreProperties>
</file>